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6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17.xml" ContentType="application/vnd.openxmlformats-officedocument.spreadsheetml.worksheet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worksheets/sheet18.xml" ContentType="application/vnd.openxmlformats-officedocument.spreadsheetml.worksheet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worksheets/sheet19.xml" ContentType="application/vnd.openxmlformats-officedocument.spreadsheetml.worksheet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worksheets/sheet20.xml" ContentType="application/vnd.openxmlformats-officedocument.spreadsheetml.worksheet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360" windowHeight="8790" tabRatio="850" activeTab="0"/>
  </bookViews>
  <sheets>
    <sheet name="Contents" sheetId="1" r:id="rId1"/>
    <sheet name="T_A1.1a" sheetId="2" r:id="rId2"/>
    <sheet name="T_A1.1b (web only)" sheetId="3" r:id="rId3"/>
    <sheet name="T_A1.1c (web only)" sheetId="4" r:id="rId4"/>
    <sheet name="T_A1.2a" sheetId="5" r:id="rId5"/>
    <sheet name="T_A1.2b (web only)" sheetId="6" r:id="rId6"/>
    <sheet name="T_A1.2c (web only)" sheetId="7" r:id="rId7"/>
    <sheet name="T_A1.3a" sheetId="8" r:id="rId8"/>
    <sheet name="TA1.3b (web only)" sheetId="9" r:id="rId9"/>
    <sheet name="TA1.3c (web only)" sheetId="10" r:id="rId10"/>
    <sheet name="TA1.3d (web only)" sheetId="11" r:id="rId11"/>
    <sheet name="T_A1.4" sheetId="12" r:id="rId12"/>
    <sheet name="T_A1.5" sheetId="13" r:id="rId13"/>
    <sheet name="T_A1.6" sheetId="14" r:id="rId14"/>
    <sheet name="T_A1.7" sheetId="15" r:id="rId15"/>
    <sheet name="C_A1.1(Highlight)" sheetId="16" r:id="rId16"/>
    <sheet name="C_A1.1Data" sheetId="17" state="hidden" r:id="rId17"/>
    <sheet name="C_A1.2" sheetId="18" r:id="rId18"/>
    <sheet name="C_A1.2Data" sheetId="19" state="hidden" r:id="rId19"/>
    <sheet name="C_A1.3" sheetId="20" r:id="rId20"/>
    <sheet name="C_A1.3Data" sheetId="21" state="hidden" r:id="rId21"/>
    <sheet name="C_A1.4" sheetId="22" r:id="rId22"/>
    <sheet name="C_A1.5" sheetId="23" r:id="rId23"/>
    <sheet name="C_A1.5Data" sheetId="24" state="hidden" r:id="rId24"/>
    <sheet name="C_A1.6" sheetId="25" r:id="rId25"/>
    <sheet name="C_A1.6Data" sheetId="26" state="hidden" r:id="rId26"/>
    <sheet name="C_A1.7" sheetId="27" r:id="rId27"/>
    <sheet name="C_A1.7Data" sheetId="28" state="hidden" r:id="rId28"/>
  </sheets>
  <externalReferences>
    <externalReference r:id="rId31"/>
    <externalReference r:id="rId32"/>
    <externalReference r:id="rId33"/>
    <externalReference r:id="rId34"/>
  </externalReferences>
  <definedNames>
    <definedName name="_xlnm.Print_Area" localSheetId="1">'T_A1.1a'!$A$1:$M$51</definedName>
    <definedName name="_xlnm.Print_Area" localSheetId="2">'T_A1.1b (web only)'!$A$1:$M$51</definedName>
    <definedName name="_xlnm.Print_Area" localSheetId="6">'T_A1.2c (web only)'!$A$1:$I$45</definedName>
    <definedName name="_xlnm.Print_Area" localSheetId="7">'T_A1.3a'!$A$1:$R$49</definedName>
    <definedName name="C1.1a">#REF!</definedName>
    <definedName name="POpula">'[2]POpula'!$A$1:$I$1559</definedName>
  </definedNames>
  <calcPr fullCalcOnLoad="1"/>
</workbook>
</file>

<file path=xl/sharedStrings.xml><?xml version="1.0" encoding="utf-8"?>
<sst xmlns="http://schemas.openxmlformats.org/spreadsheetml/2006/main" count="2158" uniqueCount="292">
  <si>
    <t>Pre-primary and primary education</t>
  </si>
  <si>
    <t>Lower secondary education</t>
  </si>
  <si>
    <t>Upper secondary education</t>
  </si>
  <si>
    <t>Post-secondary non-tertiary education</t>
  </si>
  <si>
    <t>Tertiary education</t>
  </si>
  <si>
    <t>All levels of education</t>
  </si>
  <si>
    <t xml:space="preserve">ISCED 3A </t>
  </si>
  <si>
    <t>Type B</t>
  </si>
  <si>
    <t>Type A</t>
  </si>
  <si>
    <t>Advanced research programmes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</si>
  <si>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</si>
  <si>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</si>
  <si>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</si>
  <si>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</si>
  <si>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</si>
  <si>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</si>
  <si>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</si>
  <si>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</si>
  <si>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</si>
  <si>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</si>
  <si>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OECD COUNTRIES</t>
  </si>
  <si>
    <t>Below upper secondary</t>
  </si>
  <si>
    <t>attained upper secondary level of education</t>
  </si>
  <si>
    <t>attained tertiary level of education</t>
  </si>
  <si>
    <t>OECD average</t>
  </si>
  <si>
    <t>EU19 average</t>
  </si>
  <si>
    <t>PARTNER COUNTRIES</t>
  </si>
  <si>
    <t>Please refer to the Reader's Guide for information concerning the symbols replacing missing data.</t>
  </si>
  <si>
    <t>Below upper secondary education</t>
  </si>
  <si>
    <t>upper secondary level of education</t>
  </si>
  <si>
    <t>Tertiary level of education</t>
  </si>
  <si>
    <t>Males</t>
  </si>
  <si>
    <t>Australia</t>
  </si>
  <si>
    <t>Austria</t>
  </si>
  <si>
    <t>Belgium</t>
  </si>
  <si>
    <t>Canada</t>
  </si>
  <si>
    <t>Czech Republic</t>
  </si>
  <si>
    <t>Denmark</t>
  </si>
  <si>
    <t>Finland</t>
  </si>
  <si>
    <t>France</t>
  </si>
  <si>
    <t>Germany</t>
  </si>
  <si>
    <t>Greece</t>
  </si>
  <si>
    <t>Hungary</t>
  </si>
  <si>
    <t>Iceland</t>
  </si>
  <si>
    <t>Ireland</t>
  </si>
  <si>
    <t>Italy</t>
  </si>
  <si>
    <t>Japan</t>
  </si>
  <si>
    <t>Korea</t>
  </si>
  <si>
    <t>Luxembourg</t>
  </si>
  <si>
    <t>Mexico</t>
  </si>
  <si>
    <t>Netherlands</t>
  </si>
  <si>
    <t>New Zealand</t>
  </si>
  <si>
    <t>Norway</t>
  </si>
  <si>
    <t>Poland</t>
  </si>
  <si>
    <t>Portugal</t>
  </si>
  <si>
    <t>Slovak Republic</t>
  </si>
  <si>
    <t>Spain</t>
  </si>
  <si>
    <t>Sweden</t>
  </si>
  <si>
    <t>Switzerland</t>
  </si>
  <si>
    <t>Turkey</t>
  </si>
  <si>
    <t>United Kingdom</t>
  </si>
  <si>
    <t>United States</t>
  </si>
  <si>
    <t>Estonia</t>
  </si>
  <si>
    <t>Israel</t>
  </si>
  <si>
    <t>Slovenia</t>
  </si>
  <si>
    <t>Russian Federation</t>
  </si>
  <si>
    <t>Brazil</t>
  </si>
  <si>
    <t>Chile</t>
  </si>
  <si>
    <r>
      <t>Table A1.2a.</t>
    </r>
    <r>
      <rPr>
        <b/>
        <sz val="10"/>
        <rFont val="Arial"/>
        <family val="2"/>
      </rPr>
      <t xml:space="preserve"> Population that has attained at least upper secondary education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(2006)
</t>
    </r>
    <r>
      <rPr>
        <i/>
        <sz val="10"/>
        <rFont val="Arial"/>
        <family val="2"/>
      </rPr>
      <t xml:space="preserve"> Percentage, by age group</t>
    </r>
  </si>
  <si>
    <t>Age group</t>
  </si>
  <si>
    <t xml:space="preserve">25-64 </t>
  </si>
  <si>
    <t xml:space="preserve">25-34 </t>
  </si>
  <si>
    <t xml:space="preserve">35-44 </t>
  </si>
  <si>
    <t xml:space="preserve">45-54 </t>
  </si>
  <si>
    <t xml:space="preserve">55-64 </t>
  </si>
  <si>
    <t>EU19  average</t>
  </si>
  <si>
    <r>
      <t xml:space="preserve">1. Excluding ISCED 3C short programmes.
2. Year of reference 2005.
3. Year of reference 2004.
4. Year of reference 2003.
</t>
    </r>
    <r>
      <rPr>
        <i/>
        <sz val="10"/>
        <rFont val="Arial"/>
        <family val="2"/>
      </rPr>
      <t xml:space="preserve">Source: </t>
    </r>
    <r>
      <rPr>
        <sz val="10"/>
        <rFont val="Arial"/>
        <family val="2"/>
      </rPr>
      <t xml:space="preserve">OECD. See Annex 3 for notes </t>
    </r>
    <r>
      <rPr>
        <i/>
        <sz val="10"/>
        <rFont val="Arial"/>
        <family val="2"/>
      </rPr>
      <t>(www.oecd.org/edu/eag2008).</t>
    </r>
  </si>
  <si>
    <t xml:space="preserve">Education </t>
  </si>
  <si>
    <t>Social sciences, business and law</t>
  </si>
  <si>
    <t>Science</t>
  </si>
  <si>
    <t>Engineering</t>
  </si>
  <si>
    <t>Agriculture</t>
  </si>
  <si>
    <t>Health and welfare</t>
  </si>
  <si>
    <t>Services</t>
  </si>
  <si>
    <t>Other fields</t>
  </si>
  <si>
    <t>Total</t>
  </si>
  <si>
    <t xml:space="preserve">(3) </t>
  </si>
  <si>
    <t xml:space="preserve">Australia </t>
  </si>
  <si>
    <t xml:space="preserve">Czech Republic </t>
  </si>
  <si>
    <t>m</t>
  </si>
  <si>
    <t xml:space="preserve">Denmark </t>
  </si>
  <si>
    <t xml:space="preserve">France </t>
  </si>
  <si>
    <t xml:space="preserve">Hungary </t>
  </si>
  <si>
    <t>c</t>
  </si>
  <si>
    <t xml:space="preserve">Luxembourg </t>
  </si>
  <si>
    <t xml:space="preserve">New Zealand </t>
  </si>
  <si>
    <t xml:space="preserve">Portugal </t>
  </si>
  <si>
    <t xml:space="preserve">Sweden </t>
  </si>
  <si>
    <t xml:space="preserve">Turkey </t>
  </si>
  <si>
    <r>
      <t xml:space="preserve">
</t>
    </r>
    <r>
      <rPr>
        <i/>
        <sz val="8"/>
        <rFont val="Arial"/>
        <family val="2"/>
      </rPr>
      <t>Note</t>
    </r>
    <r>
      <rPr>
        <sz val="8"/>
        <rFont val="Arial"/>
        <family val="2"/>
      </rPr>
      <t xml:space="preserve">: Science includes life sciences, mathematics and statistics, computer science and use.
</t>
    </r>
    <r>
      <rPr>
        <i/>
        <sz val="8"/>
        <rFont val="Arial"/>
        <family val="2"/>
      </rPr>
      <t>Source</t>
    </r>
    <r>
      <rPr>
        <sz val="8"/>
        <rFont val="Arial"/>
        <family val="2"/>
      </rPr>
      <t>: OECD, Network B special data collection, Supply of Skills working group.</t>
    </r>
  </si>
  <si>
    <t>x(10)</t>
  </si>
  <si>
    <r>
      <t>Table A1.3a.</t>
    </r>
    <r>
      <rPr>
        <b/>
        <sz val="8"/>
        <rFont val="Arial"/>
        <family val="2"/>
      </rPr>
      <t xml:space="preserve"> Population that has attained tertiary education (2006)
</t>
    </r>
    <r>
      <rPr>
        <i/>
        <sz val="8"/>
        <rFont val="Arial"/>
        <family val="2"/>
      </rPr>
      <t>Percentage of the population that has attained tertiary-type B education or tertiary-type A and advanced research programmes, by age group</t>
    </r>
  </si>
  <si>
    <t>Tertiary-type B education</t>
  </si>
  <si>
    <t>Tertiary-type A and Advanced research programmes</t>
  </si>
  <si>
    <t>Total Tertiary</t>
  </si>
  <si>
    <r>
      <t xml:space="preserve">1. Year of reference 2005.
2. Year of reference 2004.
3. Year of reference 2003. 
</t>
    </r>
    <r>
      <rPr>
        <i/>
        <sz val="8"/>
        <rFont val="Arial"/>
        <family val="2"/>
      </rPr>
      <t xml:space="preserve">Source: </t>
    </r>
    <r>
      <rPr>
        <sz val="8"/>
        <rFont val="Arial"/>
        <family val="2"/>
      </rPr>
      <t>OECD.See Annex 3 for notes</t>
    </r>
    <r>
      <rPr>
        <i/>
        <sz val="8"/>
        <rFont val="Arial"/>
        <family val="2"/>
      </rPr>
      <t xml:space="preserve"> (www.oecd.org/edu/eag2008).</t>
    </r>
  </si>
  <si>
    <t>OECD count</t>
  </si>
  <si>
    <t>EU19  count</t>
  </si>
  <si>
    <t>Professionals</t>
  </si>
  <si>
    <t>Clerks</t>
  </si>
  <si>
    <t>Service workers</t>
  </si>
  <si>
    <t>Skilled agricultural and fishery workers</t>
  </si>
  <si>
    <t>Craft and related trades workers</t>
  </si>
  <si>
    <t>Elementary occupations</t>
  </si>
  <si>
    <t xml:space="preserve">All occupations </t>
  </si>
  <si>
    <t>Skilled occupations</t>
  </si>
  <si>
    <t>Semi-skilled occupations</t>
  </si>
  <si>
    <t>Unskilled occupations</t>
  </si>
  <si>
    <t>ISCO 1</t>
  </si>
  <si>
    <t>ISCO 2</t>
  </si>
  <si>
    <t>ISCO 3</t>
  </si>
  <si>
    <t>ISCO 4</t>
  </si>
  <si>
    <t>ISCO 5</t>
  </si>
  <si>
    <t>ISCO 6</t>
  </si>
  <si>
    <t>ISCO 7</t>
  </si>
  <si>
    <t>ISCO 8</t>
  </si>
  <si>
    <t>ISCO 9</t>
  </si>
  <si>
    <t>Total (1-9)</t>
  </si>
  <si>
    <t>ISCO 1-3</t>
  </si>
  <si>
    <t>ISCO 4-8</t>
  </si>
  <si>
    <t>Germany 1</t>
  </si>
  <si>
    <t>Italy 2</t>
  </si>
  <si>
    <t>Luxembourg 1</t>
  </si>
  <si>
    <t>Slovakia</t>
  </si>
  <si>
    <t>Sweden 1</t>
  </si>
  <si>
    <t>a</t>
  </si>
  <si>
    <t>Change 2006-1998</t>
  </si>
  <si>
    <t>5B</t>
  </si>
  <si>
    <t>5A/6</t>
  </si>
  <si>
    <t>Table A1.3a. Population that has attained tertiary education (2006)
Percentage of the population that has attained tertiary-type B education or tertiary-type A and advanced research programmes, by age group</t>
  </si>
  <si>
    <t>1. Year of reference 2005.
2. Year of reference 2004.
3. Year of reference 2003. 
Source: OECD.See Annex 3 for notes (www.oecd.org/edu/eag2008).</t>
  </si>
  <si>
    <t>Table A1.2a. Population that has attained at least upper secondary education1 (2006)
 Percentage, by age group</t>
  </si>
  <si>
    <t>1. Excluding ISCED 3C short programmes.
2. Year of reference 2005.
3. Year of reference 2004.
4. Year of reference 2003.
Source: OECD. See Annex 3 for notes (www.oecd.org/edu/eag2008).</t>
  </si>
  <si>
    <t>x(8)</t>
  </si>
  <si>
    <t>n</t>
  </si>
  <si>
    <t>Females</t>
  </si>
  <si>
    <t>x(11)</t>
  </si>
  <si>
    <t>x(12)</t>
  </si>
  <si>
    <t>x(13)</t>
  </si>
  <si>
    <t>x(14)</t>
  </si>
  <si>
    <t>x(15)</t>
  </si>
  <si>
    <t>x(6)</t>
  </si>
  <si>
    <t>x(7)</t>
  </si>
  <si>
    <t>x(9)</t>
  </si>
  <si>
    <t>Education at a Glance 2008</t>
  </si>
  <si>
    <t>Tables</t>
  </si>
  <si>
    <t>Charts</t>
  </si>
  <si>
    <t>© OECD 2008</t>
  </si>
  <si>
    <t>Indicator A1: To what level have adults studied?</t>
  </si>
  <si>
    <t>Table A1.1a Educational attainment: adult population (2006)</t>
  </si>
  <si>
    <t>Table A1.1b Educational attainment: males (2006)</t>
  </si>
  <si>
    <t>Table A1.1c Educational attainment: females (2006)</t>
  </si>
  <si>
    <t>Table A1.2a Population that has attained at least upper secondary education (2006)</t>
  </si>
  <si>
    <t>Table A1.2b Population of males who have attained at least upper secondary education (2006)</t>
  </si>
  <si>
    <t>Table A1.2c Population of females who have attained at least upper secondary education (2006)</t>
  </si>
  <si>
    <t>Table A1.3a Population that has attained tertiary education (2006)</t>
  </si>
  <si>
    <t>Table A1.3b Male population that has attained tertiary education (2006)</t>
  </si>
  <si>
    <t>Table A1.3c Female population that has attained tertiary education (2006)</t>
  </si>
  <si>
    <t xml:space="preserve">Table A1.4 Fields of education (2004) </t>
  </si>
  <si>
    <t>Chart A1.2 Population that has attained at least upper secondary education (2006)</t>
  </si>
  <si>
    <t>Chart A1.3 Population that has attained at least  tertiary education (2006)</t>
  </si>
  <si>
    <r>
      <t>Table A1.2a</t>
    </r>
    <r>
      <rPr>
        <b/>
        <sz val="10"/>
        <rFont val="Arial"/>
        <family val="2"/>
      </rPr>
      <t xml:space="preserve"> Population that has attained at least upper secondary education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(2006)
</t>
    </r>
    <r>
      <rPr>
        <i/>
        <sz val="10"/>
        <rFont val="Arial"/>
        <family val="2"/>
      </rPr>
      <t xml:space="preserve"> Percentage, by age group</t>
    </r>
  </si>
  <si>
    <r>
      <t>Table A1.2b</t>
    </r>
    <r>
      <rPr>
        <b/>
        <sz val="10"/>
        <rFont val="Arial"/>
        <family val="2"/>
      </rPr>
      <t xml:space="preserve"> Population of males who have attained at least upper secondary education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(2006)
</t>
    </r>
    <r>
      <rPr>
        <i/>
        <sz val="10"/>
        <rFont val="Arial"/>
        <family val="2"/>
      </rPr>
      <t xml:space="preserve"> Percentage, by age group</t>
    </r>
  </si>
  <si>
    <r>
      <t>Table A1.2c</t>
    </r>
    <r>
      <rPr>
        <b/>
        <sz val="10"/>
        <rFont val="Arial"/>
        <family val="2"/>
      </rPr>
      <t xml:space="preserve"> Population of females who have attained at least upper secondary education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(2006)
</t>
    </r>
    <r>
      <rPr>
        <i/>
        <sz val="10"/>
        <rFont val="Arial"/>
        <family val="2"/>
      </rPr>
      <t xml:space="preserve"> Percentage, by age group</t>
    </r>
  </si>
  <si>
    <r>
      <t>Table A1.3a</t>
    </r>
    <r>
      <rPr>
        <b/>
        <sz val="8"/>
        <rFont val="Arial"/>
        <family val="2"/>
      </rPr>
      <t xml:space="preserve"> Population that has attained tertiary education (2006)
</t>
    </r>
    <r>
      <rPr>
        <i/>
        <sz val="8"/>
        <rFont val="Arial"/>
        <family val="2"/>
      </rPr>
      <t>Percentage of the population that has attained tertiary-type B education or tertiary-type A and advanced research programmes, by age group</t>
    </r>
  </si>
  <si>
    <r>
      <t>Table A1.3b</t>
    </r>
    <r>
      <rPr>
        <b/>
        <sz val="8"/>
        <rFont val="Arial"/>
        <family val="2"/>
      </rPr>
      <t xml:space="preserve"> Male population that has attained tertiary education (2006)
</t>
    </r>
    <r>
      <rPr>
        <i/>
        <sz val="8"/>
        <rFont val="Arial"/>
        <family val="2"/>
      </rPr>
      <t>Percentage of the male population that has attained tertiary-type B education or tertiary-type A and advanced research programmes, by age group</t>
    </r>
  </si>
  <si>
    <r>
      <t>Table A1.3c</t>
    </r>
    <r>
      <rPr>
        <b/>
        <sz val="8"/>
        <rFont val="Arial"/>
        <family val="2"/>
      </rPr>
      <t xml:space="preserve"> Female population that has attained tertiary education (2006)
</t>
    </r>
    <r>
      <rPr>
        <i/>
        <sz val="8"/>
        <rFont val="Arial"/>
        <family val="2"/>
      </rPr>
      <t>Percentage of the female population that has attained tertiary-type B education or tertiary-type A and advanced research programmes, by age group</t>
    </r>
  </si>
  <si>
    <t>Table A1.5 Ratio of 25-to-34-year-olds with ISCED 5A and 30-to-39-year-olds with ISCED 6 levels of education to 55-to-64-year-olds with ISCED 5A and 6 levels of education, by fields of education (2004)</t>
  </si>
  <si>
    <r>
      <rPr>
        <b/>
        <sz val="10"/>
        <rFont val="Arial"/>
        <family val="2"/>
      </rPr>
      <t>Table A1.5</t>
    </r>
    <r>
      <rPr>
        <sz val="10"/>
        <rFont val="Arial"/>
        <family val="2"/>
      </rPr>
      <t xml:space="preserve"> Ratio of 25-to-34-year-olds with ISCED 5A and 30-to-39-year-olds with ISCED 6 levels of education to 55-to-64-year-olds with ISCED 5A and 6 levels of education, by fields of education (2004)</t>
    </r>
  </si>
  <si>
    <t>Partner countries</t>
  </si>
  <si>
    <t>OECD countries</t>
  </si>
  <si>
    <t>Netherlands 3</t>
  </si>
  <si>
    <t>United States 4</t>
  </si>
  <si>
    <t xml:space="preserve">Netherlands </t>
  </si>
  <si>
    <t>Brazil 2</t>
  </si>
  <si>
    <t>1. Year of reference 2001. 
2. Only ISCED 5A of educational attainment.</t>
  </si>
  <si>
    <t>United States 2</t>
  </si>
  <si>
    <t>Canada 1, 2</t>
  </si>
  <si>
    <t>United Kingdom 2</t>
  </si>
  <si>
    <t>x(4)</t>
  </si>
  <si>
    <t>Brazil 1</t>
  </si>
  <si>
    <t>Chile 2</t>
  </si>
  <si>
    <t>Russian Federation 2</t>
  </si>
  <si>
    <t>25-to-64-year-old population</t>
  </si>
  <si>
    <r>
      <t>Note:</t>
    </r>
    <r>
      <rPr>
        <sz val="8"/>
        <rFont val="Arial"/>
        <family val="2"/>
      </rPr>
      <t xml:space="preserve"> Science includes life sciences, mathematics and statistics, computer science and use.</t>
    </r>
  </si>
  <si>
    <r>
      <t>Source:</t>
    </r>
    <r>
      <rPr>
        <sz val="8"/>
        <rFont val="Arial"/>
        <family val="2"/>
      </rPr>
      <t xml:space="preserve"> OECD, Network B special data collection, Supply of Skills working group.</t>
    </r>
  </si>
  <si>
    <r>
      <t>Table A1.6</t>
    </r>
    <r>
      <rPr>
        <b/>
        <sz val="10"/>
        <rFont val="Arial"/>
        <family val="2"/>
      </rPr>
      <t xml:space="preserve">  Proportion of the working age population in different occupations (ISCO) (1998, 2006)
</t>
    </r>
    <r>
      <rPr>
        <i/>
        <sz val="10"/>
        <rFont val="Arial"/>
        <family val="2"/>
      </rPr>
      <t xml:space="preserve"> Percentage, by ISCO groups</t>
    </r>
  </si>
  <si>
    <r>
      <t>Source:</t>
    </r>
    <r>
      <rPr>
        <sz val="10"/>
        <rFont val="Arial"/>
        <family val="2"/>
      </rPr>
      <t xml:space="preserve"> OECD, Network B special data collection, Supply of Skills working group.</t>
    </r>
  </si>
  <si>
    <t xml:space="preserve">25 to 64 </t>
  </si>
  <si>
    <t xml:space="preserve">25 to 34 </t>
  </si>
  <si>
    <t xml:space="preserve">35 to 44 </t>
  </si>
  <si>
    <t xml:space="preserve">45 to 54 </t>
  </si>
  <si>
    <t xml:space="preserve">55 to 64 </t>
  </si>
  <si>
    <t>ISCED 3C (short programme)</t>
  </si>
  <si>
    <t xml:space="preserve">ISCED 3C (long programme)/3B </t>
  </si>
  <si>
    <t>Total tertiary</t>
  </si>
  <si>
    <t>Tertiary-type A and advanced research programmes</t>
  </si>
  <si>
    <r>
      <t xml:space="preserve">Table A1.4 </t>
    </r>
    <r>
      <rPr>
        <b/>
        <sz val="8"/>
        <rFont val="Arial"/>
        <family val="2"/>
      </rPr>
      <t xml:space="preserve">Fields of education (2004) 
</t>
    </r>
    <r>
      <rPr>
        <i/>
        <sz val="8"/>
        <rFont val="Arial"/>
        <family val="2"/>
      </rPr>
      <t>Distribution by fields of education for the 25-to-64-year-old population with ISCED 5A and 6-level of educational attainment (percentage)</t>
    </r>
  </si>
  <si>
    <t>Arts &amp; humanities</t>
  </si>
  <si>
    <t>Arts and humanities</t>
  </si>
  <si>
    <t>Total workforce</t>
  </si>
  <si>
    <t>Legislators; senior officials; managers</t>
  </si>
  <si>
    <t>Technicians; associate professionals</t>
  </si>
  <si>
    <t>Plant and machine operators; assemblers</t>
  </si>
  <si>
    <r>
      <t>Note:</t>
    </r>
    <r>
      <rPr>
        <sz val="10"/>
        <rFont val="Arial"/>
        <family val="2"/>
      </rPr>
      <t xml:space="preserve"> OECD averages are caclulated for countries with data for both years and all ISCO groups.
1. 1999 instead of 1998.
2. Italy: change in survey methodology between 1998 and 2006 affects comparability.  United Kingdom: change in national occupation coding frame in 2000 affects comparability for ISCO.
3. 2000 instead of 1998.
4. ISCO groupings 3 and 9 in 2006 are not separated and thus distributed among remaining ISCO classification.</t>
    </r>
  </si>
  <si>
    <t xml:space="preserve">25-to-34-year-olds </t>
  </si>
  <si>
    <t xml:space="preserve">55-to-64-year-olds </t>
  </si>
  <si>
    <t>Germany 3</t>
  </si>
  <si>
    <t>1. Year of reference 2001. 
2. Only ISCED 5A of educational attainment.
3. Distribution for 20-years-olds and more.</t>
  </si>
  <si>
    <t>Source: OECD.See Annex 3 for notes (www.oecd.org/edu/eag2008).</t>
  </si>
  <si>
    <t>Table A1.3d. Population that has attained tertiary education (1998)</t>
  </si>
  <si>
    <r>
      <t>Table A1.7</t>
    </r>
    <r>
      <rPr>
        <b/>
        <sz val="10"/>
        <rFont val="Arial"/>
        <family val="2"/>
      </rPr>
      <t xml:space="preserve">  Proportion of the working age population in different occupations by destination of tertiary education (2006)
</t>
    </r>
    <r>
      <rPr>
        <i/>
        <sz val="10"/>
        <rFont val="Arial"/>
        <family val="2"/>
      </rPr>
      <t xml:space="preserve"> Percentage of tertiary educated (ISCED 5B and 5A/6) in different occupations (ISCO)</t>
    </r>
  </si>
  <si>
    <t>x(2)</t>
  </si>
  <si>
    <t>x(5)</t>
  </si>
  <si>
    <r>
      <t xml:space="preserve">Table A1.3d. </t>
    </r>
    <r>
      <rPr>
        <b/>
        <sz val="8"/>
        <rFont val="Arial"/>
        <family val="2"/>
      </rPr>
      <t>Population that has attained tertiary education (1998)</t>
    </r>
    <r>
      <rPr>
        <sz val="8"/>
        <rFont val="Arial"/>
        <family val="2"/>
      </rPr>
      <t xml:space="preserve">
Percentage of the population that has attained tertiary-type B education or tertiary-type A and advanced research programmes, by age group</t>
    </r>
  </si>
  <si>
    <t>Chile 1</t>
  </si>
  <si>
    <r>
      <t xml:space="preserve">1. Year of reference 2004.
2. Year of reference 2002.
Notes: Due to discrepancies in the data, averages have not been calculated for each column individually.
</t>
    </r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OECD. See Annex 3 for notes (</t>
    </r>
    <r>
      <rPr>
        <i/>
        <sz val="10"/>
        <rFont val="Arial"/>
        <family val="2"/>
      </rPr>
      <t>www.oecd.org/edu/eag2008</t>
    </r>
    <r>
      <rPr>
        <sz val="10"/>
        <rFont val="Arial"/>
        <family val="2"/>
      </rPr>
      <t>).</t>
    </r>
  </si>
  <si>
    <t>Russian Federation 3</t>
  </si>
  <si>
    <r>
      <t xml:space="preserve">1. Excluding ISCED 3C short programmes.
2. Year of reference 2004.
3. Year of reference 2002.
</t>
    </r>
    <r>
      <rPr>
        <i/>
        <sz val="10"/>
        <rFont val="Arial"/>
        <family val="2"/>
      </rPr>
      <t xml:space="preserve">Source: </t>
    </r>
    <r>
      <rPr>
        <sz val="10"/>
        <rFont val="Arial"/>
        <family val="2"/>
      </rPr>
      <t xml:space="preserve">OECD. See Annex 3 for notes </t>
    </r>
    <r>
      <rPr>
        <i/>
        <sz val="10"/>
        <rFont val="Arial"/>
        <family val="2"/>
      </rPr>
      <t>(www.oecd.org/edu/eag2008).</t>
    </r>
  </si>
  <si>
    <r>
      <t xml:space="preserve">1. Year of reference 2004.
2. Year of reference 2002.
</t>
    </r>
    <r>
      <rPr>
        <i/>
        <sz val="8"/>
        <rFont val="Arial"/>
        <family val="2"/>
      </rPr>
      <t xml:space="preserve">Source: </t>
    </r>
    <r>
      <rPr>
        <sz val="8"/>
        <rFont val="Arial"/>
        <family val="2"/>
      </rPr>
      <t>OECD.See Annex 3 for notes</t>
    </r>
    <r>
      <rPr>
        <i/>
        <sz val="8"/>
        <rFont val="Arial"/>
        <family val="2"/>
      </rPr>
      <t xml:space="preserve"> (www.oecd.org/edu/eag2008).</t>
    </r>
  </si>
  <si>
    <t>Chart A1.1 Proportion of population in skilled jobs and proportion of population with tertiary education (2006)</t>
  </si>
  <si>
    <t>Table A1.3 Tertiary attainmnet (5B, 5A/6) 25-64</t>
  </si>
  <si>
    <t>Table A1.6 2006</t>
  </si>
  <si>
    <t>Tertiary attainment (5B, 5A/6)</t>
  </si>
  <si>
    <t>Skilled jobs (ISCO 1-3)</t>
  </si>
  <si>
    <t>Diff</t>
  </si>
  <si>
    <t>1.  ISCO groupings 3 and 9 in 2006 are not separated and thus distributed among remaining ISCO classification</t>
  </si>
  <si>
    <t>United States 1</t>
  </si>
  <si>
    <t>Percentage, sorted by skilled occupations</t>
  </si>
  <si>
    <t>Unskilled</t>
  </si>
  <si>
    <t>Semi-skilled</t>
  </si>
  <si>
    <t>Skilled</t>
  </si>
  <si>
    <t>Chart A1.4 Distribution of skilled, semi-skilled, unskilled occupations in 2006</t>
  </si>
  <si>
    <t>Semi Skilled</t>
  </si>
  <si>
    <t>Table A1.6  Proportion of the adult pupulation in different occupation (ISCO) 1998 and 2006</t>
  </si>
  <si>
    <t>Difference in high end jobs and Tertiary educated (Chart A1.1)</t>
  </si>
  <si>
    <t>Proportion ISCED 5A/6 in skilled jobs ISCO 1-3 (table A1.7)</t>
  </si>
  <si>
    <t>AUS</t>
  </si>
  <si>
    <t>AUT</t>
  </si>
  <si>
    <t>Chart A1.X Relation between matching of higher educated (5A/6) to high skilled jobs and the difference between high skilled jobs and proportion tertiary educated in the economy</t>
  </si>
  <si>
    <t>BEL</t>
  </si>
  <si>
    <t>CAN</t>
  </si>
  <si>
    <t>CZE</t>
  </si>
  <si>
    <t>DNK</t>
  </si>
  <si>
    <t>FIN</t>
  </si>
  <si>
    <t>FRA</t>
  </si>
  <si>
    <t>DEU</t>
  </si>
  <si>
    <t>HUN</t>
  </si>
  <si>
    <t>ISL</t>
  </si>
  <si>
    <t>IRL</t>
  </si>
  <si>
    <t>ITA</t>
  </si>
  <si>
    <t>LUX</t>
  </si>
  <si>
    <t>NLD</t>
  </si>
  <si>
    <t>NOR</t>
  </si>
  <si>
    <t>POL</t>
  </si>
  <si>
    <t>PRT</t>
  </si>
  <si>
    <t>SVK</t>
  </si>
  <si>
    <t>ESP</t>
  </si>
  <si>
    <t>SWE</t>
  </si>
  <si>
    <t>CHE</t>
  </si>
  <si>
    <t>TUR</t>
  </si>
  <si>
    <t>GBR</t>
  </si>
  <si>
    <t>USA</t>
  </si>
  <si>
    <t>ISR</t>
  </si>
  <si>
    <t>SLO</t>
  </si>
  <si>
    <t>1. ISCO groupings 3 and 9 in 2006 are not separated and thus distributed among remaining ISCO classification.</t>
  </si>
  <si>
    <t>All fields combined</t>
  </si>
  <si>
    <t>Table A1.6  Proportion of the working age population in different occupations (ISCO) 1998 and 2006</t>
  </si>
  <si>
    <t>Table A1.7  Proportion of the working age population in different occupations by tertiary education (2006)</t>
  </si>
  <si>
    <t xml:space="preserve">Chart A1.1 Proportion of 25-to-64-year-old population in skilled jobs and proportion of 25-to-64-year-old population with tertiary education (2006)
</t>
  </si>
  <si>
    <t>Chart A1.4 Generational differences in social sciences and in education (2004)</t>
  </si>
  <si>
    <t>Chart A1.5 Distribution of skilled, semi-skilled, unskilled occupations in the workforce (2006)</t>
  </si>
  <si>
    <t>Chart A1.6 Difference between skilled jobs (ISCO 1-3) and proportion of tertiary educated in 2006 and changes in skilled jobs and tertiary attainment (1998, 2006)</t>
  </si>
  <si>
    <t>Chart A1.7 Relation between matching of tertiary educated (5A/6) to skilled jobs and the difference between skilled jobs and proportion of tertiary educated in the economy</t>
  </si>
  <si>
    <r>
      <t xml:space="preserve">Table A1.1a </t>
    </r>
    <r>
      <rPr>
        <b/>
        <sz val="10"/>
        <rFont val="Arial"/>
        <family val="2"/>
      </rPr>
      <t>Educational attainment: adult population (2006)</t>
    </r>
    <r>
      <rPr>
        <sz val="10"/>
        <rFont val="Arial"/>
        <family val="2"/>
      </rPr>
      <t xml:space="preserve">
</t>
    </r>
    <r>
      <rPr>
        <i/>
        <sz val="10"/>
        <rFont val="Arial"/>
        <family val="2"/>
      </rPr>
      <t>Distribution of the 25-to-64-year-old population, by highest level of education attained</t>
    </r>
  </si>
  <si>
    <r>
      <t xml:space="preserve">Table A1.1b </t>
    </r>
    <r>
      <rPr>
        <b/>
        <sz val="10"/>
        <rFont val="Arial"/>
        <family val="2"/>
      </rPr>
      <t>Educational attainment: males (2006)</t>
    </r>
    <r>
      <rPr>
        <sz val="10"/>
        <rFont val="Arial"/>
        <family val="2"/>
      </rPr>
      <t xml:space="preserve">
</t>
    </r>
    <r>
      <rPr>
        <i/>
        <sz val="10"/>
        <rFont val="Arial"/>
        <family val="2"/>
      </rPr>
      <t>Distribution of the 25-to-64-year-old male population, by highest level of education attained</t>
    </r>
  </si>
  <si>
    <r>
      <t xml:space="preserve">Table A1.1c </t>
    </r>
    <r>
      <rPr>
        <b/>
        <sz val="10"/>
        <rFont val="Arial"/>
        <family val="2"/>
      </rPr>
      <t>Educational attainment: females (2006)</t>
    </r>
    <r>
      <rPr>
        <sz val="10"/>
        <rFont val="Arial"/>
        <family val="2"/>
      </rPr>
      <t xml:space="preserve">
</t>
    </r>
    <r>
      <rPr>
        <i/>
        <sz val="10"/>
        <rFont val="Arial"/>
        <family val="2"/>
      </rPr>
      <t>Distribution of the 25-to-64-year-old female population, by highest level of education attained</t>
    </r>
  </si>
  <si>
    <t>OECD  countries</t>
  </si>
  <si>
    <t>Change in tertiary attainment (ISCED 5/6) in the 25-to-64-year-old population between 1998 and 2006</t>
  </si>
  <si>
    <t>Change in skilled occupations (ISCO 1-3) in the 25-to-64-year-old population between 1998 and 2006</t>
  </si>
  <si>
    <t>Difference between skilled jobs and tertiary educated in the 25-to-64-year-old population (2006)</t>
  </si>
  <si>
    <t xml:space="preserve">Chart A1.5 Changes in high-end jobs (ISCO 1-3) and high-end skills (tertiary education) between 1998-2006 relative to skills difference in 2006 (the difference between proportion tertiary edcuated and skilled occupations ISCO 1-3)
</t>
  </si>
</sst>
</file>

<file path=xl/styles.xml><?xml version="1.0" encoding="utf-8"?>
<styleSheet xmlns="http://schemas.openxmlformats.org/spreadsheetml/2006/main">
  <numFmts count="3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"/>
    <numFmt numFmtId="179" formatCode="\(#\)"/>
    <numFmt numFmtId="180" formatCode="0.000"/>
    <numFmt numFmtId="181" formatCode="_(* #,##0.0_);_(* \(#,##0.0\);_(* &quot;-&quot;??_);_(@_)"/>
    <numFmt numFmtId="182" formatCode="_(* #,##0_);_(* \(#,##0\);_(* &quot;-&quot;??_);_(@_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[=0]0.0\ \ ;[&lt;0.05]\ &quot;n.  &quot;;0.0\ \ ;@\ \ \ "/>
    <numFmt numFmtId="188" formatCode="mmm/yyyy"/>
  </numFmts>
  <fonts count="57">
    <font>
      <sz val="10"/>
      <color indexed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vertAlign val="superscript"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b/>
      <sz val="8.5"/>
      <name val="MS Sans Serif"/>
      <family val="2"/>
    </font>
    <font>
      <sz val="8.5"/>
      <name val="MS Sans Serif"/>
      <family val="2"/>
    </font>
    <font>
      <b/>
      <sz val="10"/>
      <color indexed="8"/>
      <name val="Arial"/>
      <family val="2"/>
    </font>
    <font>
      <b/>
      <sz val="8"/>
      <color indexed="22"/>
      <name val="Arial"/>
      <family val="2"/>
    </font>
    <font>
      <i/>
      <sz val="10"/>
      <color indexed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7"/>
      <color indexed="8"/>
      <name val="Calibri"/>
      <family val="2"/>
    </font>
    <font>
      <vertAlign val="superscript"/>
      <sz val="10"/>
      <color indexed="8"/>
      <name val="Calibri"/>
      <family val="2"/>
    </font>
    <font>
      <sz val="7.8"/>
      <color indexed="8"/>
      <name val="Calibri"/>
      <family val="2"/>
    </font>
    <font>
      <sz val="5.7"/>
      <color indexed="8"/>
      <name val="Arial"/>
      <family val="2"/>
    </font>
    <font>
      <sz val="10"/>
      <color indexed="8"/>
      <name val="Arial Narrow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i/>
      <sz val="10"/>
      <color indexed="8"/>
      <name val="Calibri"/>
      <family val="2"/>
    </font>
    <font>
      <i/>
      <sz val="12"/>
      <color indexed="8"/>
      <name val="Arial"/>
      <family val="2"/>
    </font>
    <font>
      <i/>
      <sz val="11"/>
      <color indexed="8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i/>
      <sz val="11"/>
      <color indexed="8"/>
      <name val="Arial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3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3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71" fontId="4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3" fillId="4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8" fillId="7" borderId="1" applyNumberFormat="0" applyAlignment="0" applyProtection="0"/>
    <xf numFmtId="0" fontId="5" fillId="20" borderId="6">
      <alignment wrapText="1"/>
      <protection/>
    </xf>
    <xf numFmtId="0" fontId="39" fillId="0" borderId="7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22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8" applyNumberFormat="0" applyFont="0" applyAlignment="0" applyProtection="0"/>
    <xf numFmtId="0" fontId="41" fillId="20" borderId="9" applyNumberFormat="0" applyAlignment="0" applyProtection="0"/>
    <xf numFmtId="9" fontId="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1" fillId="0" borderId="10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40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 applyProtection="1">
      <alignment horizontal="center"/>
      <protection locked="0"/>
    </xf>
    <xf numFmtId="0" fontId="0" fillId="0" borderId="11" xfId="0" applyFont="1" applyBorder="1" applyAlignment="1">
      <alignment/>
    </xf>
    <xf numFmtId="1" fontId="0" fillId="0" borderId="0" xfId="0" applyNumberFormat="1" applyFont="1" applyFill="1" applyAlignment="1">
      <alignment horizontal="center"/>
    </xf>
    <xf numFmtId="0" fontId="0" fillId="0" borderId="0" xfId="0" applyFont="1" applyFill="1" applyBorder="1" applyAlignment="1">
      <alignment/>
    </xf>
    <xf numFmtId="0" fontId="1" fillId="0" borderId="0" xfId="0" applyNumberFormat="1" applyFont="1" applyFill="1" applyBorder="1" applyAlignment="1" applyProtection="1">
      <alignment vertical="center"/>
      <protection locked="0"/>
    </xf>
    <xf numFmtId="1" fontId="1" fillId="0" borderId="12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 applyProtection="1">
      <alignment vertical="center"/>
      <protection locked="0"/>
    </xf>
    <xf numFmtId="1" fontId="1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14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1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5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 applyProtection="1">
      <alignment/>
      <protection locked="0"/>
    </xf>
    <xf numFmtId="1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1" fontId="0" fillId="0" borderId="16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4" fillId="0" borderId="0" xfId="57">
      <alignment/>
      <protection/>
    </xf>
    <xf numFmtId="1" fontId="2" fillId="0" borderId="15" xfId="57" applyNumberFormat="1" applyFont="1" applyFill="1" applyBorder="1" applyAlignment="1" applyProtection="1">
      <alignment horizontal="left"/>
      <protection locked="0"/>
    </xf>
    <xf numFmtId="0" fontId="4" fillId="0" borderId="15" xfId="57" applyNumberFormat="1" applyFont="1" applyFill="1" applyBorder="1" applyAlignment="1" applyProtection="1">
      <alignment horizontal="center" vertical="center" wrapText="1"/>
      <protection locked="0"/>
    </xf>
    <xf numFmtId="0" fontId="4" fillId="0" borderId="15" xfId="57" applyFont="1" applyFill="1" applyBorder="1" applyAlignment="1" applyProtection="1">
      <alignment/>
      <protection locked="0"/>
    </xf>
    <xf numFmtId="0" fontId="4" fillId="0" borderId="15" xfId="57" applyFont="1" applyFill="1" applyBorder="1" applyAlignment="1" applyProtection="1">
      <alignment vertical="center"/>
      <protection locked="0"/>
    </xf>
    <xf numFmtId="0" fontId="5" fillId="0" borderId="17" xfId="57" applyFont="1" applyFill="1" applyBorder="1" applyAlignment="1" applyProtection="1">
      <alignment horizontal="center"/>
      <protection locked="0"/>
    </xf>
    <xf numFmtId="49" fontId="5" fillId="0" borderId="18" xfId="57" applyNumberFormat="1" applyFont="1" applyFill="1" applyBorder="1" applyAlignment="1" applyProtection="1">
      <alignment horizontal="center" vertical="center" wrapText="1"/>
      <protection locked="0"/>
    </xf>
    <xf numFmtId="49" fontId="5" fillId="0" borderId="15" xfId="57" applyNumberFormat="1" applyFont="1" applyFill="1" applyBorder="1" applyAlignment="1" applyProtection="1">
      <alignment horizontal="center" vertical="center" wrapText="1"/>
      <protection locked="0"/>
    </xf>
    <xf numFmtId="49" fontId="5" fillId="0" borderId="19" xfId="57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57" applyFont="1" applyFill="1" applyBorder="1">
      <alignment/>
      <protection/>
    </xf>
    <xf numFmtId="0" fontId="5" fillId="0" borderId="20" xfId="57" applyFont="1" applyFill="1" applyBorder="1" applyAlignment="1" quotePrefix="1">
      <alignment horizontal="center"/>
      <protection/>
    </xf>
    <xf numFmtId="0" fontId="5" fillId="0" borderId="6" xfId="57" applyFont="1" applyFill="1" applyBorder="1" applyAlignment="1" quotePrefix="1">
      <alignment horizontal="center"/>
      <protection/>
    </xf>
    <xf numFmtId="0" fontId="5" fillId="0" borderId="21" xfId="57" applyFont="1" applyFill="1" applyBorder="1" applyAlignment="1" quotePrefix="1">
      <alignment horizontal="center"/>
      <protection/>
    </xf>
    <xf numFmtId="0" fontId="5" fillId="0" borderId="14" xfId="57" applyFont="1" applyFill="1" applyBorder="1" applyAlignment="1" quotePrefix="1">
      <alignment horizontal="center"/>
      <protection/>
    </xf>
    <xf numFmtId="0" fontId="5" fillId="0" borderId="0" xfId="57" applyFont="1" applyFill="1" applyBorder="1" applyAlignment="1" quotePrefix="1">
      <alignment horizontal="center"/>
      <protection/>
    </xf>
    <xf numFmtId="0" fontId="5" fillId="0" borderId="13" xfId="57" applyFont="1" applyFill="1" applyBorder="1" applyAlignment="1" quotePrefix="1">
      <alignment horizontal="center"/>
      <protection/>
    </xf>
    <xf numFmtId="0" fontId="5" fillId="0" borderId="0" xfId="57" applyFont="1" applyFill="1" applyBorder="1" applyProtection="1">
      <alignment/>
      <protection locked="0"/>
    </xf>
    <xf numFmtId="1" fontId="5" fillId="0" borderId="14" xfId="57" applyNumberFormat="1" applyFont="1" applyFill="1" applyBorder="1" applyAlignment="1">
      <alignment horizontal="center"/>
      <protection/>
    </xf>
    <xf numFmtId="1" fontId="4" fillId="0" borderId="0" xfId="57" applyNumberFormat="1">
      <alignment/>
      <protection/>
    </xf>
    <xf numFmtId="0" fontId="6" fillId="0" borderId="22" xfId="57" applyNumberFormat="1" applyFont="1" applyFill="1" applyBorder="1" applyAlignment="1" applyProtection="1">
      <alignment vertical="center"/>
      <protection locked="0"/>
    </xf>
    <xf numFmtId="1" fontId="5" fillId="0" borderId="18" xfId="57" applyNumberFormat="1" applyFont="1" applyFill="1" applyBorder="1" applyAlignment="1">
      <alignment horizontal="center"/>
      <protection/>
    </xf>
    <xf numFmtId="0" fontId="5" fillId="0" borderId="0" xfId="57" applyFont="1" applyBorder="1">
      <alignment/>
      <protection/>
    </xf>
    <xf numFmtId="0" fontId="7" fillId="0" borderId="0" xfId="57" applyFont="1">
      <alignment/>
      <protection/>
    </xf>
    <xf numFmtId="0" fontId="5" fillId="0" borderId="0" xfId="57" applyFont="1">
      <alignment/>
      <protection/>
    </xf>
    <xf numFmtId="0" fontId="5" fillId="0" borderId="14" xfId="57" applyFont="1" applyBorder="1">
      <alignment/>
      <protection/>
    </xf>
    <xf numFmtId="0" fontId="5" fillId="0" borderId="13" xfId="57" applyFont="1" applyBorder="1">
      <alignment/>
      <protection/>
    </xf>
    <xf numFmtId="0" fontId="7" fillId="0" borderId="15" xfId="57" applyFont="1" applyFill="1" applyBorder="1" applyAlignment="1" applyProtection="1">
      <alignment wrapText="1"/>
      <protection locked="0"/>
    </xf>
    <xf numFmtId="178" fontId="5" fillId="0" borderId="14" xfId="57" applyNumberFormat="1" applyFont="1" applyFill="1" applyBorder="1" applyAlignment="1">
      <alignment horizontal="center"/>
      <protection/>
    </xf>
    <xf numFmtId="178" fontId="5" fillId="0" borderId="13" xfId="57" applyNumberFormat="1" applyFont="1" applyFill="1" applyBorder="1" applyAlignment="1">
      <alignment horizontal="center"/>
      <protection/>
    </xf>
    <xf numFmtId="178" fontId="5" fillId="0" borderId="18" xfId="57" applyNumberFormat="1" applyFont="1" applyFill="1" applyBorder="1" applyAlignment="1">
      <alignment horizontal="center"/>
      <protection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7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179" fontId="5" fillId="0" borderId="12" xfId="0" applyNumberFormat="1" applyFont="1" applyFill="1" applyBorder="1" applyAlignment="1">
      <alignment horizontal="center" vertical="center"/>
    </xf>
    <xf numFmtId="179" fontId="5" fillId="0" borderId="0" xfId="0" applyNumberFormat="1" applyFont="1" applyFill="1" applyBorder="1" applyAlignment="1">
      <alignment horizontal="center" vertical="center"/>
    </xf>
    <xf numFmtId="179" fontId="5" fillId="0" borderId="18" xfId="0" applyNumberFormat="1" applyFont="1" applyFill="1" applyBorder="1" applyAlignment="1">
      <alignment horizontal="center" vertical="center"/>
    </xf>
    <xf numFmtId="179" fontId="5" fillId="0" borderId="19" xfId="0" applyNumberFormat="1" applyFont="1" applyFill="1" applyBorder="1" applyAlignment="1">
      <alignment horizontal="center" vertical="center"/>
    </xf>
    <xf numFmtId="179" fontId="5" fillId="0" borderId="15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/>
    </xf>
    <xf numFmtId="1" fontId="5" fillId="0" borderId="12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1" fontId="5" fillId="0" borderId="14" xfId="0" applyNumberFormat="1" applyFont="1" applyFill="1" applyBorder="1" applyAlignment="1">
      <alignment horizontal="center"/>
    </xf>
    <xf numFmtId="1" fontId="5" fillId="0" borderId="0" xfId="0" applyNumberFormat="1" applyFont="1" applyFill="1" applyAlignment="1">
      <alignment horizontal="center"/>
    </xf>
    <xf numFmtId="1" fontId="5" fillId="0" borderId="14" xfId="0" applyNumberFormat="1" applyFont="1" applyFill="1" applyBorder="1" applyAlignment="1">
      <alignment/>
    </xf>
    <xf numFmtId="1" fontId="5" fillId="0" borderId="0" xfId="0" applyNumberFormat="1" applyFont="1" applyFill="1" applyAlignment="1">
      <alignment/>
    </xf>
    <xf numFmtId="1" fontId="5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NumberFormat="1" applyFont="1" applyFill="1" applyBorder="1" applyAlignment="1" applyProtection="1">
      <alignment/>
      <protection locked="0"/>
    </xf>
    <xf numFmtId="1" fontId="6" fillId="0" borderId="12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1" fontId="6" fillId="0" borderId="14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textRotation="90" wrapText="1"/>
    </xf>
    <xf numFmtId="1" fontId="4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horizontal="center"/>
    </xf>
    <xf numFmtId="0" fontId="7" fillId="0" borderId="0" xfId="0" applyFont="1" applyFill="1" applyBorder="1" applyAlignment="1">
      <alignment/>
    </xf>
    <xf numFmtId="180" fontId="5" fillId="0" borderId="0" xfId="0" applyNumberFormat="1" applyFont="1" applyFill="1" applyAlignment="1">
      <alignment/>
    </xf>
    <xf numFmtId="0" fontId="5" fillId="0" borderId="0" xfId="0" applyFont="1" applyAlignment="1">
      <alignment wrapText="1"/>
    </xf>
    <xf numFmtId="0" fontId="12" fillId="0" borderId="0" xfId="0" applyNumberFormat="1" applyFont="1" applyFill="1" applyBorder="1" applyAlignment="1" applyProtection="1">
      <alignment/>
      <protection locked="0"/>
    </xf>
    <xf numFmtId="1" fontId="12" fillId="0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/>
    </xf>
    <xf numFmtId="1" fontId="5" fillId="0" borderId="22" xfId="0" applyNumberFormat="1" applyFont="1" applyFill="1" applyBorder="1" applyAlignment="1">
      <alignment horizontal="center"/>
    </xf>
    <xf numFmtId="1" fontId="5" fillId="0" borderId="15" xfId="0" applyNumberFormat="1" applyFont="1" applyFill="1" applyBorder="1" applyAlignment="1">
      <alignment horizontal="center"/>
    </xf>
    <xf numFmtId="0" fontId="5" fillId="0" borderId="15" xfId="0" applyFont="1" applyFill="1" applyBorder="1" applyAlignment="1">
      <alignment/>
    </xf>
    <xf numFmtId="0" fontId="13" fillId="0" borderId="0" xfId="0" applyFont="1" applyAlignment="1">
      <alignment/>
    </xf>
    <xf numFmtId="0" fontId="4" fillId="0" borderId="0" xfId="57" applyFont="1">
      <alignment/>
      <protection/>
    </xf>
    <xf numFmtId="2" fontId="1" fillId="0" borderId="0" xfId="57" applyNumberFormat="1" applyFont="1" applyAlignment="1">
      <alignment horizontal="left"/>
      <protection/>
    </xf>
    <xf numFmtId="2" fontId="4" fillId="0" borderId="11" xfId="57" applyNumberFormat="1" applyFont="1" applyBorder="1" applyAlignment="1">
      <alignment horizontal="left"/>
      <protection/>
    </xf>
    <xf numFmtId="1" fontId="5" fillId="0" borderId="11" xfId="57" applyNumberFormat="1" applyFont="1" applyFill="1" applyBorder="1" applyAlignment="1">
      <alignment horizontal="center" vertical="center" wrapText="1"/>
      <protection/>
    </xf>
    <xf numFmtId="1" fontId="5" fillId="0" borderId="23" xfId="57" applyNumberFormat="1" applyFont="1" applyFill="1" applyBorder="1" applyAlignment="1">
      <alignment horizontal="center" vertical="center" wrapText="1"/>
      <protection/>
    </xf>
    <xf numFmtId="2" fontId="4" fillId="0" borderId="0" xfId="57" applyNumberFormat="1" applyFont="1" applyAlignment="1">
      <alignment horizontal="left"/>
      <protection/>
    </xf>
    <xf numFmtId="1" fontId="2" fillId="0" borderId="0" xfId="57" applyNumberFormat="1" applyFont="1" applyFill="1" applyAlignment="1">
      <alignment horizontal="center"/>
      <protection/>
    </xf>
    <xf numFmtId="1" fontId="2" fillId="0" borderId="0" xfId="57" applyNumberFormat="1" applyFont="1" applyFill="1" applyAlignment="1">
      <alignment horizontal="left"/>
      <protection/>
    </xf>
    <xf numFmtId="1" fontId="2" fillId="0" borderId="14" xfId="57" applyNumberFormat="1" applyFont="1" applyFill="1" applyBorder="1" applyAlignment="1">
      <alignment horizontal="left"/>
      <protection/>
    </xf>
    <xf numFmtId="1" fontId="4" fillId="0" borderId="11" xfId="57" applyNumberFormat="1" applyFont="1" applyBorder="1" applyAlignment="1">
      <alignment horizontal="center"/>
      <protection/>
    </xf>
    <xf numFmtId="1" fontId="4" fillId="0" borderId="23" xfId="57" applyNumberFormat="1" applyFont="1" applyBorder="1" applyAlignment="1">
      <alignment horizontal="center"/>
      <protection/>
    </xf>
    <xf numFmtId="1" fontId="4" fillId="0" borderId="0" xfId="57" applyNumberFormat="1" applyFont="1" applyAlignment="1">
      <alignment horizontal="center"/>
      <protection/>
    </xf>
    <xf numFmtId="1" fontId="4" fillId="0" borderId="14" xfId="57" applyNumberFormat="1" applyFont="1" applyBorder="1" applyAlignment="1">
      <alignment horizontal="center"/>
      <protection/>
    </xf>
    <xf numFmtId="1" fontId="1" fillId="0" borderId="0" xfId="57" applyNumberFormat="1" applyFont="1" applyAlignment="1">
      <alignment horizontal="center"/>
      <protection/>
    </xf>
    <xf numFmtId="0" fontId="0" fillId="0" borderId="15" xfId="0" applyFont="1" applyBorder="1" applyAlignment="1">
      <alignment/>
    </xf>
    <xf numFmtId="2" fontId="4" fillId="0" borderId="15" xfId="57" applyNumberFormat="1" applyFont="1" applyBorder="1" applyAlignment="1">
      <alignment horizontal="left"/>
      <protection/>
    </xf>
    <xf numFmtId="1" fontId="4" fillId="0" borderId="15" xfId="57" applyNumberFormat="1" applyFont="1" applyBorder="1" applyAlignment="1">
      <alignment horizontal="center"/>
      <protection/>
    </xf>
    <xf numFmtId="1" fontId="4" fillId="0" borderId="18" xfId="57" applyNumberFormat="1" applyFont="1" applyBorder="1" applyAlignment="1">
      <alignment horizontal="center"/>
      <protection/>
    </xf>
    <xf numFmtId="1" fontId="1" fillId="0" borderId="14" xfId="57" applyNumberFormat="1" applyFont="1" applyBorder="1" applyAlignment="1">
      <alignment horizontal="center"/>
      <protection/>
    </xf>
    <xf numFmtId="1" fontId="2" fillId="0" borderId="0" xfId="57" applyNumberFormat="1" applyFont="1" applyAlignment="1">
      <alignment horizontal="center"/>
      <protection/>
    </xf>
    <xf numFmtId="1" fontId="2" fillId="0" borderId="14" xfId="57" applyNumberFormat="1" applyFont="1" applyBorder="1" applyAlignment="1">
      <alignment horizontal="center"/>
      <protection/>
    </xf>
    <xf numFmtId="0" fontId="4" fillId="0" borderId="0" xfId="57" applyFont="1" applyAlignment="1">
      <alignment horizontal="left"/>
      <protection/>
    </xf>
    <xf numFmtId="1" fontId="4" fillId="0" borderId="11" xfId="57" applyNumberFormat="1" applyFont="1" applyBorder="1" applyAlignment="1">
      <alignment horizontal="left"/>
      <protection/>
    </xf>
    <xf numFmtId="1" fontId="4" fillId="0" borderId="0" xfId="57" applyNumberFormat="1" applyFont="1" applyAlignment="1">
      <alignment horizontal="left"/>
      <protection/>
    </xf>
    <xf numFmtId="1" fontId="1" fillId="0" borderId="0" xfId="57" applyNumberFormat="1" applyFont="1" applyAlignment="1">
      <alignment horizontal="left"/>
      <protection/>
    </xf>
    <xf numFmtId="1" fontId="4" fillId="0" borderId="15" xfId="57" applyNumberFormat="1" applyFont="1" applyBorder="1" applyAlignment="1">
      <alignment horizontal="left"/>
      <protection/>
    </xf>
    <xf numFmtId="0" fontId="0" fillId="0" borderId="0" xfId="0" applyFont="1" applyAlignment="1">
      <alignment horizontal="left"/>
    </xf>
    <xf numFmtId="0" fontId="0" fillId="0" borderId="15" xfId="0" applyFill="1" applyBorder="1" applyAlignment="1">
      <alignment horizontal="center" vertical="center"/>
    </xf>
    <xf numFmtId="0" fontId="1" fillId="24" borderId="0" xfId="57" applyFont="1" applyFill="1" applyBorder="1" applyAlignment="1">
      <alignment horizontal="left"/>
      <protection/>
    </xf>
    <xf numFmtId="0" fontId="2" fillId="24" borderId="0" xfId="57" applyFont="1" applyFill="1" applyBorder="1" applyAlignment="1">
      <alignment horizontal="left"/>
      <protection/>
    </xf>
    <xf numFmtId="0" fontId="4" fillId="24" borderId="0" xfId="57" applyFont="1" applyFill="1" applyBorder="1" applyAlignment="1">
      <alignment horizontal="left"/>
      <protection/>
    </xf>
    <xf numFmtId="0" fontId="4" fillId="24" borderId="0" xfId="57" applyFont="1" applyFill="1" applyBorder="1" applyAlignment="1">
      <alignment horizontal="left" wrapText="1"/>
      <protection/>
    </xf>
    <xf numFmtId="0" fontId="4" fillId="24" borderId="0" xfId="57" applyFont="1" applyFill="1" applyBorder="1" applyAlignment="1">
      <alignment horizontal="left" vertical="center"/>
      <protection/>
    </xf>
    <xf numFmtId="0" fontId="4" fillId="24" borderId="0" xfId="57" applyFont="1" applyFill="1" applyBorder="1" applyAlignment="1">
      <alignment horizontal="left" vertical="center" wrapText="1"/>
      <protection/>
    </xf>
    <xf numFmtId="0" fontId="2" fillId="24" borderId="0" xfId="57" applyFont="1" applyFill="1" applyBorder="1" applyAlignment="1">
      <alignment horizontal="left" vertical="center"/>
      <protection/>
    </xf>
    <xf numFmtId="0" fontId="0" fillId="0" borderId="0" xfId="0" applyFont="1" applyAlignment="1">
      <alignment textRotation="255"/>
    </xf>
    <xf numFmtId="1" fontId="9" fillId="0" borderId="0" xfId="0" applyNumberFormat="1" applyFont="1" applyFill="1" applyBorder="1" applyAlignment="1">
      <alignment/>
    </xf>
    <xf numFmtId="1" fontId="10" fillId="0" borderId="0" xfId="0" applyNumberFormat="1" applyFont="1" applyFill="1" applyBorder="1" applyAlignment="1">
      <alignment vertical="center"/>
    </xf>
    <xf numFmtId="0" fontId="4" fillId="0" borderId="0" xfId="52" applyFont="1" applyFill="1" applyBorder="1" applyAlignment="1">
      <alignment horizontal="center" wrapText="1"/>
      <protection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>
      <alignment horizontal="center"/>
    </xf>
    <xf numFmtId="187" fontId="5" fillId="0" borderId="0" xfId="0" applyNumberFormat="1" applyFont="1" applyFill="1" applyBorder="1" applyAlignment="1">
      <alignment horizontal="right"/>
    </xf>
    <xf numFmtId="2" fontId="4" fillId="0" borderId="0" xfId="57" applyNumberFormat="1" applyFont="1" applyAlignment="1">
      <alignment horizontal="left" wrapText="1"/>
      <protection/>
    </xf>
    <xf numFmtId="1" fontId="0" fillId="25" borderId="0" xfId="0" applyNumberFormat="1" applyFont="1" applyFill="1" applyAlignment="1">
      <alignment horizontal="center"/>
    </xf>
    <xf numFmtId="0" fontId="5" fillId="26" borderId="0" xfId="0" applyFont="1" applyFill="1" applyBorder="1" applyAlignment="1">
      <alignment/>
    </xf>
    <xf numFmtId="1" fontId="5" fillId="26" borderId="12" xfId="0" applyNumberFormat="1" applyFont="1" applyFill="1" applyBorder="1" applyAlignment="1">
      <alignment horizontal="center"/>
    </xf>
    <xf numFmtId="1" fontId="5" fillId="26" borderId="0" xfId="0" applyNumberFormat="1" applyFont="1" applyFill="1" applyBorder="1" applyAlignment="1">
      <alignment horizontal="center"/>
    </xf>
    <xf numFmtId="1" fontId="0" fillId="26" borderId="0" xfId="0" applyNumberFormat="1" applyFont="1" applyFill="1" applyAlignment="1">
      <alignment horizontal="center"/>
    </xf>
    <xf numFmtId="0" fontId="0" fillId="26" borderId="0" xfId="0" applyFill="1" applyAlignment="1">
      <alignment/>
    </xf>
    <xf numFmtId="0" fontId="0" fillId="26" borderId="0" xfId="0" applyFont="1" applyFill="1" applyBorder="1" applyAlignment="1">
      <alignment/>
    </xf>
    <xf numFmtId="2" fontId="4" fillId="0" borderId="0" xfId="57" applyNumberFormat="1" applyFont="1" applyBorder="1" applyAlignment="1">
      <alignment horizontal="left"/>
      <protection/>
    </xf>
    <xf numFmtId="1" fontId="5" fillId="0" borderId="0" xfId="57" applyNumberFormat="1" applyFont="1" applyFill="1" applyBorder="1" applyAlignment="1">
      <alignment horizontal="center" vertical="center" wrapText="1"/>
      <protection/>
    </xf>
    <xf numFmtId="1" fontId="5" fillId="0" borderId="14" xfId="57" applyNumberFormat="1" applyFont="1" applyFill="1" applyBorder="1" applyAlignment="1">
      <alignment horizontal="center" vertical="center" wrapText="1"/>
      <protection/>
    </xf>
    <xf numFmtId="1" fontId="5" fillId="0" borderId="13" xfId="57" applyNumberFormat="1" applyFont="1" applyFill="1" applyBorder="1" applyAlignment="1">
      <alignment horizontal="center" vertical="center" wrapText="1"/>
      <protection/>
    </xf>
    <xf numFmtId="1" fontId="5" fillId="0" borderId="12" xfId="57" applyNumberFormat="1" applyFont="1" applyFill="1" applyBorder="1" applyAlignment="1">
      <alignment horizontal="center" vertical="center" wrapText="1"/>
      <protection/>
    </xf>
    <xf numFmtId="1" fontId="2" fillId="0" borderId="19" xfId="57" applyNumberFormat="1" applyFont="1" applyFill="1" applyBorder="1" applyAlignment="1">
      <alignment horizontal="left"/>
      <protection/>
    </xf>
    <xf numFmtId="1" fontId="2" fillId="0" borderId="15" xfId="57" applyNumberFormat="1" applyFont="1" applyFill="1" applyBorder="1" applyAlignment="1">
      <alignment horizontal="left"/>
      <protection/>
    </xf>
    <xf numFmtId="1" fontId="2" fillId="0" borderId="22" xfId="57" applyNumberFormat="1" applyFont="1" applyFill="1" applyBorder="1" applyAlignment="1">
      <alignment horizontal="left"/>
      <protection/>
    </xf>
    <xf numFmtId="1" fontId="4" fillId="0" borderId="13" xfId="0" applyNumberFormat="1" applyFont="1" applyFill="1" applyBorder="1" applyAlignment="1">
      <alignment horizontal="center"/>
    </xf>
    <xf numFmtId="1" fontId="4" fillId="0" borderId="12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178" fontId="1" fillId="0" borderId="13" xfId="0" applyNumberFormat="1" applyFont="1" applyFill="1" applyBorder="1" applyAlignment="1">
      <alignment horizontal="center"/>
    </xf>
    <xf numFmtId="178" fontId="1" fillId="0" borderId="0" xfId="0" applyNumberFormat="1" applyFont="1" applyFill="1" applyBorder="1" applyAlignment="1">
      <alignment horizontal="center"/>
    </xf>
    <xf numFmtId="178" fontId="1" fillId="0" borderId="12" xfId="0" applyNumberFormat="1" applyFont="1" applyFill="1" applyBorder="1" applyAlignment="1">
      <alignment horizontal="center"/>
    </xf>
    <xf numFmtId="1" fontId="4" fillId="0" borderId="19" xfId="0" applyNumberFormat="1" applyFont="1" applyFill="1" applyBorder="1" applyAlignment="1">
      <alignment horizontal="center"/>
    </xf>
    <xf numFmtId="1" fontId="4" fillId="0" borderId="15" xfId="0" applyNumberFormat="1" applyFont="1" applyFill="1" applyBorder="1" applyAlignment="1">
      <alignment horizontal="center"/>
    </xf>
    <xf numFmtId="1" fontId="4" fillId="0" borderId="22" xfId="0" applyNumberFormat="1" applyFont="1" applyFill="1" applyBorder="1" applyAlignment="1">
      <alignment horizontal="center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2" fontId="1" fillId="0" borderId="0" xfId="57" applyNumberFormat="1" applyFont="1" applyAlignment="1">
      <alignment/>
      <protection/>
    </xf>
    <xf numFmtId="0" fontId="2" fillId="0" borderId="0" xfId="0" applyFont="1" applyAlignment="1">
      <alignment/>
    </xf>
    <xf numFmtId="1" fontId="43" fillId="27" borderId="0" xfId="0" applyNumberFormat="1" applyFont="1" applyFill="1" applyAlignment="1">
      <alignment horizontal="center"/>
    </xf>
    <xf numFmtId="1" fontId="44" fillId="27" borderId="12" xfId="0" applyNumberFormat="1" applyFont="1" applyFill="1" applyBorder="1" applyAlignment="1">
      <alignment horizontal="center"/>
    </xf>
    <xf numFmtId="1" fontId="44" fillId="27" borderId="0" xfId="0" applyNumberFormat="1" applyFont="1" applyFill="1" applyBorder="1" applyAlignment="1">
      <alignment horizontal="center"/>
    </xf>
    <xf numFmtId="1" fontId="4" fillId="0" borderId="11" xfId="57" applyNumberFormat="1" applyFont="1" applyFill="1" applyBorder="1" applyAlignment="1">
      <alignment horizontal="center"/>
      <protection/>
    </xf>
    <xf numFmtId="1" fontId="4" fillId="0" borderId="23" xfId="57" applyNumberFormat="1" applyFont="1" applyFill="1" applyBorder="1" applyAlignment="1">
      <alignment horizontal="center"/>
      <protection/>
    </xf>
    <xf numFmtId="9" fontId="4" fillId="0" borderId="0" xfId="57" applyNumberFormat="1" applyFont="1" applyFill="1" applyAlignment="1">
      <alignment horizontal="center"/>
      <protection/>
    </xf>
    <xf numFmtId="9" fontId="4" fillId="0" borderId="14" xfId="57" applyNumberFormat="1" applyFont="1" applyFill="1" applyBorder="1" applyAlignment="1">
      <alignment horizontal="center"/>
      <protection/>
    </xf>
    <xf numFmtId="1" fontId="4" fillId="0" borderId="0" xfId="57" applyNumberFormat="1" applyFont="1" applyFill="1" applyAlignment="1">
      <alignment horizontal="center"/>
      <protection/>
    </xf>
    <xf numFmtId="1" fontId="4" fillId="0" borderId="14" xfId="57" applyNumberFormat="1" applyFont="1" applyFill="1" applyBorder="1" applyAlignment="1">
      <alignment horizontal="center"/>
      <protection/>
    </xf>
    <xf numFmtId="1" fontId="4" fillId="0" borderId="0" xfId="61" applyNumberFormat="1" applyFont="1" applyFill="1" applyAlignment="1">
      <alignment horizontal="center"/>
      <protection/>
    </xf>
    <xf numFmtId="1" fontId="1" fillId="0" borderId="0" xfId="57" applyNumberFormat="1" applyFont="1" applyFill="1" applyAlignment="1">
      <alignment horizontal="center"/>
      <protection/>
    </xf>
    <xf numFmtId="178" fontId="1" fillId="0" borderId="0" xfId="57" applyNumberFormat="1" applyFont="1" applyFill="1" applyAlignment="1">
      <alignment horizontal="center"/>
      <protection/>
    </xf>
    <xf numFmtId="178" fontId="1" fillId="0" borderId="14" xfId="57" applyNumberFormat="1" applyFont="1" applyFill="1" applyBorder="1" applyAlignment="1">
      <alignment horizontal="center"/>
      <protection/>
    </xf>
    <xf numFmtId="178" fontId="2" fillId="0" borderId="0" xfId="57" applyNumberFormat="1" applyFont="1" applyFill="1" applyAlignment="1">
      <alignment horizontal="center"/>
      <protection/>
    </xf>
    <xf numFmtId="178" fontId="2" fillId="0" borderId="14" xfId="57" applyNumberFormat="1" applyFont="1" applyFill="1" applyBorder="1" applyAlignment="1">
      <alignment horizontal="center"/>
      <protection/>
    </xf>
    <xf numFmtId="178" fontId="2" fillId="0" borderId="13" xfId="57" applyNumberFormat="1" applyFont="1" applyFill="1" applyBorder="1" applyAlignment="1">
      <alignment horizontal="center"/>
      <protection/>
    </xf>
    <xf numFmtId="178" fontId="2" fillId="0" borderId="12" xfId="57" applyNumberFormat="1" applyFont="1" applyFill="1" applyBorder="1" applyAlignment="1">
      <alignment horizontal="center"/>
      <protection/>
    </xf>
    <xf numFmtId="1" fontId="4" fillId="0" borderId="15" xfId="57" applyNumberFormat="1" applyFont="1" applyFill="1" applyBorder="1" applyAlignment="1">
      <alignment horizontal="center"/>
      <protection/>
    </xf>
    <xf numFmtId="1" fontId="4" fillId="0" borderId="18" xfId="57" applyNumberFormat="1" applyFont="1" applyFill="1" applyBorder="1" applyAlignment="1">
      <alignment horizontal="center"/>
      <protection/>
    </xf>
    <xf numFmtId="0" fontId="5" fillId="0" borderId="0" xfId="0" applyFont="1" applyFill="1" applyAlignment="1">
      <alignment wrapText="1"/>
    </xf>
    <xf numFmtId="0" fontId="27" fillId="0" borderId="0" xfId="0" applyFont="1" applyFill="1" applyAlignment="1">
      <alignment/>
    </xf>
    <xf numFmtId="171" fontId="27" fillId="0" borderId="0" xfId="54" applyFont="1" applyFill="1" applyAlignment="1">
      <alignment/>
    </xf>
    <xf numFmtId="0" fontId="45" fillId="0" borderId="0" xfId="0" applyFont="1" applyAlignment="1">
      <alignment/>
    </xf>
    <xf numFmtId="0" fontId="46" fillId="0" borderId="0" xfId="0" applyNumberFormat="1" applyFont="1" applyFill="1" applyBorder="1" applyAlignment="1" applyProtection="1">
      <alignment/>
      <protection locked="0"/>
    </xf>
    <xf numFmtId="1" fontId="46" fillId="0" borderId="0" xfId="0" applyNumberFormat="1" applyFont="1" applyFill="1" applyBorder="1" applyAlignment="1">
      <alignment horizontal="center"/>
    </xf>
    <xf numFmtId="0" fontId="27" fillId="0" borderId="0" xfId="0" applyFont="1" applyAlignment="1">
      <alignment/>
    </xf>
    <xf numFmtId="0" fontId="45" fillId="0" borderId="0" xfId="0" applyFont="1" applyFill="1" applyAlignment="1">
      <alignment/>
    </xf>
    <xf numFmtId="0" fontId="4" fillId="0" borderId="0" xfId="58">
      <alignment/>
      <protection/>
    </xf>
    <xf numFmtId="0" fontId="5" fillId="0" borderId="0" xfId="58" applyFont="1">
      <alignment/>
      <protection/>
    </xf>
    <xf numFmtId="0" fontId="5" fillId="0" borderId="0" xfId="58" applyFont="1" applyFill="1" applyBorder="1">
      <alignment/>
      <protection/>
    </xf>
    <xf numFmtId="0" fontId="5" fillId="0" borderId="0" xfId="58" applyFont="1" applyFill="1" applyBorder="1" applyAlignment="1">
      <alignment horizontal="center" vertical="center"/>
      <protection/>
    </xf>
    <xf numFmtId="0" fontId="4" fillId="0" borderId="0" xfId="58" applyBorder="1">
      <alignment/>
      <protection/>
    </xf>
    <xf numFmtId="179" fontId="5" fillId="0" borderId="0" xfId="58" applyNumberFormat="1" applyFont="1" applyFill="1" applyBorder="1" applyAlignment="1">
      <alignment horizontal="left" vertical="center"/>
      <protection/>
    </xf>
    <xf numFmtId="1" fontId="14" fillId="0" borderId="0" xfId="58" applyNumberFormat="1" applyFont="1" applyFill="1" applyBorder="1" applyAlignment="1">
      <alignment wrapText="1"/>
      <protection/>
    </xf>
    <xf numFmtId="1" fontId="14" fillId="20" borderId="0" xfId="58" applyNumberFormat="1" applyFont="1" applyFill="1" applyBorder="1" applyAlignment="1">
      <alignment horizontal="left"/>
      <protection/>
    </xf>
    <xf numFmtId="0" fontId="4" fillId="0" borderId="0" xfId="58" applyFont="1" applyBorder="1">
      <alignment/>
      <protection/>
    </xf>
    <xf numFmtId="1" fontId="5" fillId="25" borderId="0" xfId="58" applyNumberFormat="1" applyFont="1" applyFill="1" applyBorder="1" applyAlignment="1">
      <alignment horizontal="center"/>
      <protection/>
    </xf>
    <xf numFmtId="1" fontId="14" fillId="0" borderId="0" xfId="58" applyNumberFormat="1" applyFont="1" applyBorder="1" applyAlignment="1">
      <alignment horizontal="center"/>
      <protection/>
    </xf>
    <xf numFmtId="1" fontId="4" fillId="25" borderId="0" xfId="58" applyNumberFormat="1" applyFill="1" applyBorder="1" applyAlignment="1">
      <alignment horizontal="center"/>
      <protection/>
    </xf>
    <xf numFmtId="0" fontId="5" fillId="0" borderId="0" xfId="58" applyFont="1" applyFill="1" applyBorder="1" applyProtection="1">
      <alignment/>
      <protection locked="0"/>
    </xf>
    <xf numFmtId="171" fontId="4" fillId="26" borderId="0" xfId="44" applyFont="1" applyFill="1" applyBorder="1" applyAlignment="1">
      <alignment horizontal="center"/>
    </xf>
    <xf numFmtId="0" fontId="4" fillId="26" borderId="0" xfId="58" applyFill="1">
      <alignment/>
      <protection/>
    </xf>
    <xf numFmtId="171" fontId="5" fillId="25" borderId="0" xfId="44" applyFont="1" applyFill="1" applyBorder="1" applyAlignment="1">
      <alignment horizontal="center"/>
    </xf>
    <xf numFmtId="171" fontId="4" fillId="25" borderId="0" xfId="44" applyFont="1" applyFill="1" applyBorder="1" applyAlignment="1">
      <alignment horizontal="center"/>
    </xf>
    <xf numFmtId="1" fontId="44" fillId="27" borderId="0" xfId="58" applyNumberFormat="1" applyFont="1" applyFill="1" applyBorder="1" applyAlignment="1">
      <alignment horizontal="center"/>
      <protection/>
    </xf>
    <xf numFmtId="1" fontId="43" fillId="27" borderId="0" xfId="58" applyNumberFormat="1" applyFont="1" applyFill="1" applyBorder="1" applyAlignment="1">
      <alignment horizontal="center"/>
      <protection/>
    </xf>
    <xf numFmtId="0" fontId="5" fillId="0" borderId="0" xfId="58" applyFont="1" applyBorder="1">
      <alignment/>
      <protection/>
    </xf>
    <xf numFmtId="171" fontId="5" fillId="26" borderId="0" xfId="44" applyFont="1" applyFill="1" applyBorder="1" applyAlignment="1">
      <alignment horizontal="center"/>
    </xf>
    <xf numFmtId="1" fontId="5" fillId="0" borderId="0" xfId="58" applyNumberFormat="1" applyFont="1" applyFill="1" applyBorder="1">
      <alignment/>
      <protection/>
    </xf>
    <xf numFmtId="0" fontId="6" fillId="0" borderId="0" xfId="58" applyNumberFormat="1" applyFont="1" applyFill="1" applyBorder="1" applyAlignment="1" applyProtection="1">
      <alignment/>
      <protection locked="0"/>
    </xf>
    <xf numFmtId="1" fontId="6" fillId="0" borderId="0" xfId="58" applyNumberFormat="1" applyFont="1" applyFill="1" applyBorder="1" applyAlignment="1">
      <alignment horizontal="center"/>
      <protection/>
    </xf>
    <xf numFmtId="1" fontId="5" fillId="0" borderId="0" xfId="58" applyNumberFormat="1" applyFont="1" applyFill="1" applyBorder="1" applyAlignment="1">
      <alignment horizontal="center"/>
      <protection/>
    </xf>
    <xf numFmtId="1" fontId="4" fillId="0" borderId="0" xfId="58" applyNumberFormat="1" applyFont="1" applyFill="1" applyBorder="1" applyAlignment="1">
      <alignment horizontal="center"/>
      <protection/>
    </xf>
    <xf numFmtId="0" fontId="5" fillId="0" borderId="0" xfId="58" applyFont="1" applyFill="1" applyBorder="1" applyAlignment="1">
      <alignment horizontal="center"/>
      <protection/>
    </xf>
    <xf numFmtId="0" fontId="7" fillId="0" borderId="0" xfId="58" applyFont="1" applyFill="1" applyBorder="1">
      <alignment/>
      <protection/>
    </xf>
    <xf numFmtId="0" fontId="5" fillId="0" borderId="0" xfId="58" applyFont="1" applyAlignment="1">
      <alignment wrapText="1"/>
      <protection/>
    </xf>
    <xf numFmtId="1" fontId="14" fillId="0" borderId="0" xfId="58" applyNumberFormat="1" applyFont="1" applyAlignment="1">
      <alignment horizontal="center"/>
      <protection/>
    </xf>
    <xf numFmtId="178" fontId="14" fillId="0" borderId="0" xfId="58" applyNumberFormat="1" applyFont="1" applyAlignment="1">
      <alignment horizontal="center"/>
      <protection/>
    </xf>
    <xf numFmtId="2" fontId="14" fillId="0" borderId="0" xfId="57" applyNumberFormat="1" applyFont="1" applyAlignment="1">
      <alignment horizontal="left"/>
      <protection/>
    </xf>
    <xf numFmtId="1" fontId="14" fillId="0" borderId="0" xfId="57" applyNumberFormat="1" applyFont="1" applyAlignment="1">
      <alignment horizontal="center"/>
      <protection/>
    </xf>
    <xf numFmtId="2" fontId="15" fillId="0" borderId="0" xfId="57" applyNumberFormat="1" applyFont="1" applyAlignment="1">
      <alignment horizontal="left"/>
      <protection/>
    </xf>
    <xf numFmtId="1" fontId="15" fillId="0" borderId="0" xfId="57" applyNumberFormat="1" applyFont="1" applyAlignment="1">
      <alignment horizontal="center"/>
      <protection/>
    </xf>
    <xf numFmtId="0" fontId="2" fillId="0" borderId="0" xfId="57" applyFont="1">
      <alignment/>
      <protection/>
    </xf>
    <xf numFmtId="1" fontId="14" fillId="20" borderId="0" xfId="57" applyNumberFormat="1" applyFont="1" applyFill="1" applyAlignment="1">
      <alignment horizontal="left"/>
      <protection/>
    </xf>
    <xf numFmtId="1" fontId="14" fillId="0" borderId="0" xfId="57" applyNumberFormat="1" applyFont="1" applyFill="1" applyAlignment="1">
      <alignment wrapText="1"/>
      <protection/>
    </xf>
    <xf numFmtId="0" fontId="1" fillId="0" borderId="0" xfId="57" applyFont="1">
      <alignment/>
      <protection/>
    </xf>
    <xf numFmtId="0" fontId="4" fillId="25" borderId="0" xfId="58" applyFill="1">
      <alignment/>
      <protection/>
    </xf>
    <xf numFmtId="1" fontId="15" fillId="0" borderId="0" xfId="58" applyNumberFormat="1" applyFont="1" applyFill="1" applyAlignment="1">
      <alignment horizontal="left"/>
      <protection/>
    </xf>
    <xf numFmtId="2" fontId="15" fillId="0" borderId="0" xfId="58" applyNumberFormat="1" applyFont="1" applyAlignment="1">
      <alignment horizontal="left"/>
      <protection/>
    </xf>
    <xf numFmtId="1" fontId="15" fillId="0" borderId="0" xfId="58" applyNumberFormat="1" applyFont="1" applyFill="1" applyAlignment="1">
      <alignment/>
      <protection/>
    </xf>
    <xf numFmtId="0" fontId="4" fillId="25" borderId="0" xfId="58" applyFont="1" applyFill="1">
      <alignment/>
      <protection/>
    </xf>
    <xf numFmtId="171" fontId="4" fillId="25" borderId="0" xfId="44" applyFont="1" applyFill="1" applyAlignment="1">
      <alignment horizontal="center"/>
    </xf>
    <xf numFmtId="1" fontId="4" fillId="25" borderId="0" xfId="58" applyNumberFormat="1" applyFill="1" applyAlignment="1">
      <alignment horizontal="center"/>
      <protection/>
    </xf>
    <xf numFmtId="182" fontId="4" fillId="0" borderId="0" xfId="44" applyNumberFormat="1" applyFont="1" applyAlignment="1">
      <alignment/>
    </xf>
    <xf numFmtId="171" fontId="4" fillId="26" borderId="0" xfId="44" applyFont="1" applyFill="1" applyAlignment="1">
      <alignment/>
    </xf>
    <xf numFmtId="1" fontId="4" fillId="25" borderId="0" xfId="58" applyNumberFormat="1" applyFont="1" applyFill="1" applyAlignment="1">
      <alignment horizontal="center"/>
      <protection/>
    </xf>
    <xf numFmtId="2" fontId="16" fillId="0" borderId="0" xfId="58" applyNumberFormat="1" applyFont="1" applyAlignment="1">
      <alignment horizontal="left"/>
      <protection/>
    </xf>
    <xf numFmtId="9" fontId="14" fillId="0" borderId="0" xfId="58" applyNumberFormat="1" applyFont="1" applyAlignment="1">
      <alignment horizontal="left"/>
      <protection/>
    </xf>
    <xf numFmtId="0" fontId="4" fillId="0" borderId="0" xfId="0" applyFont="1" applyFill="1" applyAlignment="1">
      <alignment/>
    </xf>
    <xf numFmtId="0" fontId="4" fillId="24" borderId="0" xfId="0" applyFont="1" applyFill="1" applyBorder="1" applyAlignment="1">
      <alignment/>
    </xf>
    <xf numFmtId="0" fontId="4" fillId="24" borderId="12" xfId="0" applyFont="1" applyFill="1" applyBorder="1" applyAlignment="1">
      <alignment/>
    </xf>
    <xf numFmtId="0" fontId="4" fillId="0" borderId="0" xfId="0" applyFont="1" applyAlignment="1">
      <alignment/>
    </xf>
    <xf numFmtId="0" fontId="4" fillId="24" borderId="0" xfId="0" applyFont="1" applyFill="1" applyBorder="1" applyAlignment="1">
      <alignment vertical="center"/>
    </xf>
    <xf numFmtId="0" fontId="4" fillId="24" borderId="12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24" borderId="0" xfId="0" applyFont="1" applyFill="1" applyBorder="1" applyAlignment="1">
      <alignment/>
    </xf>
    <xf numFmtId="0" fontId="4" fillId="24" borderId="12" xfId="0" applyFont="1" applyFill="1" applyBorder="1" applyAlignment="1">
      <alignment/>
    </xf>
    <xf numFmtId="0" fontId="4" fillId="0" borderId="0" xfId="0" applyFont="1" applyAlignment="1">
      <alignment/>
    </xf>
    <xf numFmtId="0" fontId="4" fillId="24" borderId="15" xfId="0" applyFont="1" applyFill="1" applyBorder="1" applyAlignment="1">
      <alignment/>
    </xf>
    <xf numFmtId="0" fontId="4" fillId="24" borderId="22" xfId="0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 applyProtection="1">
      <alignment wrapText="1"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1" fontId="4" fillId="0" borderId="11" xfId="0" applyNumberFormat="1" applyFont="1" applyFill="1" applyBorder="1" applyAlignment="1" applyProtection="1">
      <alignment horizontal="left"/>
      <protection locked="0"/>
    </xf>
    <xf numFmtId="1" fontId="4" fillId="0" borderId="17" xfId="0" applyNumberFormat="1" applyFont="1" applyFill="1" applyBorder="1" applyAlignment="1" applyProtection="1">
      <alignment horizontal="center"/>
      <protection locked="0"/>
    </xf>
    <xf numFmtId="0" fontId="4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 applyProtection="1">
      <alignment horizontal="center"/>
      <protection locked="0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17" xfId="0" applyFont="1" applyFill="1" applyBorder="1" applyAlignment="1" applyProtection="1">
      <alignment horizontal="center" vertical="center" wrapText="1"/>
      <protection locked="0"/>
    </xf>
    <xf numFmtId="0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8" xfId="0" applyNumberFormat="1" applyFont="1" applyFill="1" applyBorder="1" applyAlignment="1" applyProtection="1">
      <alignment horizontal="center" vertical="center"/>
      <protection locked="0"/>
    </xf>
    <xf numFmtId="49" fontId="4" fillId="0" borderId="15" xfId="0" applyNumberFormat="1" applyFont="1" applyFill="1" applyBorder="1" applyAlignment="1" applyProtection="1">
      <alignment horizontal="center" vertical="center"/>
      <protection locked="0"/>
    </xf>
    <xf numFmtId="49" fontId="4" fillId="0" borderId="22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1" fontId="4" fillId="0" borderId="14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1" fontId="4" fillId="0" borderId="0" xfId="0" applyNumberFormat="1" applyFont="1" applyFill="1" applyAlignment="1">
      <alignment horizontal="center"/>
    </xf>
    <xf numFmtId="0" fontId="4" fillId="0" borderId="12" xfId="0" applyFont="1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 applyProtection="1">
      <alignment/>
      <protection locked="0"/>
    </xf>
    <xf numFmtId="0" fontId="4" fillId="0" borderId="22" xfId="0" applyFont="1" applyFill="1" applyBorder="1" applyAlignment="1" applyProtection="1">
      <alignment horizontal="center"/>
      <protection locked="0"/>
    </xf>
    <xf numFmtId="1" fontId="4" fillId="0" borderId="18" xfId="0" applyNumberFormat="1" applyFont="1" applyFill="1" applyBorder="1" applyAlignment="1">
      <alignment horizontal="center"/>
    </xf>
    <xf numFmtId="1" fontId="4" fillId="0" borderId="0" xfId="0" applyNumberFormat="1" applyFont="1" applyFill="1" applyAlignment="1">
      <alignment/>
    </xf>
    <xf numFmtId="0" fontId="4" fillId="0" borderId="11" xfId="0" applyFont="1" applyFill="1" applyBorder="1" applyAlignment="1">
      <alignment/>
    </xf>
    <xf numFmtId="171" fontId="4" fillId="0" borderId="0" xfId="54" applyFont="1" applyFill="1" applyAlignment="1">
      <alignment/>
    </xf>
    <xf numFmtId="0" fontId="27" fillId="0" borderId="0" xfId="0" applyFont="1" applyFill="1" applyAlignment="1" applyProtection="1">
      <alignment wrapText="1"/>
      <protection locked="0"/>
    </xf>
    <xf numFmtId="0" fontId="30" fillId="0" borderId="0" xfId="0" applyFont="1" applyFill="1" applyBorder="1" applyAlignment="1" applyProtection="1">
      <alignment horizontal="center"/>
      <protection locked="0"/>
    </xf>
    <xf numFmtId="0" fontId="2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Border="1" applyAlignment="1" applyProtection="1">
      <alignment horizontal="center" vertical="center" wrapText="1"/>
      <protection locked="0"/>
    </xf>
    <xf numFmtId="49" fontId="27" fillId="0" borderId="0" xfId="0" applyNumberFormat="1" applyFont="1" applyFill="1" applyBorder="1" applyAlignment="1" applyProtection="1">
      <alignment horizontal="center" vertical="center"/>
      <protection locked="0"/>
    </xf>
    <xf numFmtId="1" fontId="27" fillId="0" borderId="0" xfId="0" applyNumberFormat="1" applyFont="1" applyFill="1" applyBorder="1" applyAlignment="1">
      <alignment horizontal="center"/>
    </xf>
    <xf numFmtId="1" fontId="27" fillId="0" borderId="0" xfId="0" applyNumberFormat="1" applyFont="1" applyFill="1" applyAlignment="1">
      <alignment/>
    </xf>
    <xf numFmtId="1" fontId="30" fillId="0" borderId="0" xfId="0" applyNumberFormat="1" applyFont="1" applyFill="1" applyBorder="1" applyAlignment="1">
      <alignment horizontal="center" vertical="center"/>
    </xf>
    <xf numFmtId="171" fontId="30" fillId="0" borderId="0" xfId="54" applyFont="1" applyFill="1" applyBorder="1" applyAlignment="1">
      <alignment horizontal="center" vertical="center"/>
    </xf>
    <xf numFmtId="0" fontId="27" fillId="0" borderId="0" xfId="0" applyFont="1" applyFill="1" applyBorder="1" applyAlignment="1">
      <alignment/>
    </xf>
    <xf numFmtId="1" fontId="4" fillId="0" borderId="17" xfId="0" applyNumberFormat="1" applyFont="1" applyFill="1" applyBorder="1" applyAlignment="1" applyProtection="1">
      <alignment horizontal="left"/>
      <protection locked="0"/>
    </xf>
    <xf numFmtId="0" fontId="4" fillId="0" borderId="12" xfId="0" applyFont="1" applyFill="1" applyBorder="1" applyAlignment="1" applyProtection="1">
      <alignment/>
      <protection locked="0"/>
    </xf>
    <xf numFmtId="1" fontId="4" fillId="0" borderId="0" xfId="65" applyNumberFormat="1" applyFont="1" applyFill="1" applyAlignment="1">
      <alignment horizontal="center"/>
    </xf>
    <xf numFmtId="1" fontId="4" fillId="0" borderId="12" xfId="0" applyNumberFormat="1" applyFont="1" applyFill="1" applyBorder="1" applyAlignment="1">
      <alignment horizontal="left"/>
    </xf>
    <xf numFmtId="1" fontId="4" fillId="0" borderId="12" xfId="0" applyNumberFormat="1" applyFont="1" applyFill="1" applyBorder="1" applyAlignment="1">
      <alignment horizontal="right"/>
    </xf>
    <xf numFmtId="1" fontId="4" fillId="0" borderId="15" xfId="0" applyNumberFormat="1" applyFont="1" applyFill="1" applyBorder="1" applyAlignment="1">
      <alignment horizontal="left"/>
    </xf>
    <xf numFmtId="1" fontId="4" fillId="0" borderId="22" xfId="0" applyNumberFormat="1" applyFont="1" applyFill="1" applyBorder="1" applyAlignment="1">
      <alignment horizontal="left"/>
    </xf>
    <xf numFmtId="0" fontId="4" fillId="0" borderId="22" xfId="0" applyFont="1" applyFill="1" applyBorder="1" applyAlignment="1" applyProtection="1">
      <alignment/>
      <protection locked="0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/>
    </xf>
    <xf numFmtId="1" fontId="4" fillId="0" borderId="16" xfId="0" applyNumberFormat="1" applyFont="1" applyFill="1" applyBorder="1" applyAlignment="1">
      <alignment horizontal="center"/>
    </xf>
    <xf numFmtId="171" fontId="27" fillId="0" borderId="0" xfId="54" applyFont="1" applyFill="1" applyBorder="1" applyAlignment="1">
      <alignment/>
    </xf>
    <xf numFmtId="0" fontId="45" fillId="0" borderId="0" xfId="0" applyFont="1" applyFill="1" applyAlignment="1">
      <alignment wrapText="1"/>
    </xf>
    <xf numFmtId="0" fontId="0" fillId="0" borderId="0" xfId="60">
      <alignment/>
      <protection/>
    </xf>
    <xf numFmtId="0" fontId="0" fillId="25" borderId="0" xfId="60" applyFill="1" applyAlignment="1">
      <alignment horizontal="center" vertical="center" wrapText="1"/>
      <protection/>
    </xf>
    <xf numFmtId="0" fontId="0" fillId="0" borderId="0" xfId="60" applyAlignment="1">
      <alignment horizontal="center" vertical="center" wrapText="1"/>
      <protection/>
    </xf>
    <xf numFmtId="0" fontId="4" fillId="25" borderId="0" xfId="60" applyFont="1" applyFill="1" applyAlignment="1">
      <alignment horizontal="center" vertical="center" wrapText="1"/>
      <protection/>
    </xf>
    <xf numFmtId="2" fontId="15" fillId="0" borderId="0" xfId="60" applyNumberFormat="1" applyFont="1" applyAlignment="1">
      <alignment horizontal="left"/>
      <protection/>
    </xf>
    <xf numFmtId="181" fontId="0" fillId="25" borderId="0" xfId="44" applyNumberFormat="1" applyFont="1" applyFill="1" applyAlignment="1">
      <alignment/>
    </xf>
    <xf numFmtId="181" fontId="0" fillId="26" borderId="0" xfId="44" applyNumberFormat="1" applyFont="1" applyFill="1" applyAlignment="1">
      <alignment/>
    </xf>
    <xf numFmtId="9" fontId="0" fillId="0" borderId="0" xfId="64" applyFont="1" applyAlignment="1">
      <alignment/>
    </xf>
    <xf numFmtId="9" fontId="0" fillId="26" borderId="0" xfId="64" applyFont="1" applyFill="1" applyAlignment="1">
      <alignment/>
    </xf>
    <xf numFmtId="171" fontId="0" fillId="0" borderId="0" xfId="44" applyFont="1" applyAlignment="1">
      <alignment/>
    </xf>
    <xf numFmtId="171" fontId="0" fillId="26" borderId="0" xfId="44" applyNumberFormat="1" applyFont="1" applyFill="1" applyAlignment="1">
      <alignment/>
    </xf>
    <xf numFmtId="181" fontId="43" fillId="27" borderId="0" xfId="44" applyNumberFormat="1" applyFont="1" applyFill="1" applyAlignment="1">
      <alignment/>
    </xf>
    <xf numFmtId="0" fontId="0" fillId="25" borderId="0" xfId="60" applyFill="1">
      <alignment/>
      <protection/>
    </xf>
    <xf numFmtId="9" fontId="19" fillId="0" borderId="0" xfId="64" applyFont="1" applyAlignment="1">
      <alignment/>
    </xf>
    <xf numFmtId="9" fontId="5" fillId="0" borderId="0" xfId="64" applyFont="1" applyAlignment="1">
      <alignment/>
    </xf>
    <xf numFmtId="0" fontId="4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1" xfId="0" applyFont="1" applyFill="1" applyBorder="1" applyAlignment="1" applyProtection="1">
      <alignment horizontal="center" vertical="center"/>
      <protection locked="0"/>
    </xf>
    <xf numFmtId="0" fontId="4" fillId="0" borderId="6" xfId="0" applyFont="1" applyFill="1" applyBorder="1" applyAlignment="1" applyProtection="1">
      <alignment horizontal="center" vertical="center"/>
      <protection locked="0"/>
    </xf>
    <xf numFmtId="0" fontId="4" fillId="0" borderId="24" xfId="0" applyFont="1" applyFill="1" applyBorder="1" applyAlignment="1" applyProtection="1">
      <alignment horizontal="center" vertical="center"/>
      <protection locked="0"/>
    </xf>
    <xf numFmtId="1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>
      <alignment vertical="top" textRotation="90" wrapText="1"/>
    </xf>
    <xf numFmtId="0" fontId="4" fillId="0" borderId="0" xfId="0" applyFont="1" applyFill="1" applyAlignment="1">
      <alignment vertical="top" wrapText="1"/>
    </xf>
    <xf numFmtId="0" fontId="4" fillId="0" borderId="0" xfId="0" applyFont="1" applyFill="1" applyAlignment="1" applyProtection="1">
      <alignment wrapText="1"/>
      <protection locked="0"/>
    </xf>
    <xf numFmtId="0" fontId="1" fillId="24" borderId="0" xfId="57" applyFont="1" applyFill="1" applyBorder="1" applyAlignment="1">
      <alignment horizontal="left"/>
      <protection/>
    </xf>
    <xf numFmtId="0" fontId="8" fillId="24" borderId="0" xfId="57" applyFont="1" applyFill="1" applyBorder="1" applyAlignment="1">
      <alignment horizontal="left"/>
      <protection/>
    </xf>
    <xf numFmtId="0" fontId="2" fillId="24" borderId="0" xfId="57" applyFont="1" applyFill="1" applyBorder="1" applyAlignment="1">
      <alignment horizontal="left"/>
      <protection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Alignment="1">
      <alignment/>
    </xf>
    <xf numFmtId="0" fontId="1" fillId="0" borderId="0" xfId="0" applyFont="1" applyFill="1" applyBorder="1" applyAlignment="1">
      <alignment vertical="top" textRotation="90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>
      <alignment horizontal="center" textRotation="90" wrapText="1"/>
    </xf>
    <xf numFmtId="0" fontId="4" fillId="0" borderId="0" xfId="0" applyFont="1" applyFill="1" applyAlignment="1">
      <alignment wrapText="1"/>
    </xf>
    <xf numFmtId="0" fontId="1" fillId="0" borderId="0" xfId="0" applyFont="1" applyFill="1" applyBorder="1" applyAlignment="1">
      <alignment textRotation="90" wrapText="1"/>
    </xf>
    <xf numFmtId="0" fontId="4" fillId="0" borderId="0" xfId="0" applyFont="1" applyFill="1" applyAlignment="1">
      <alignment textRotation="90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 wrapText="1"/>
    </xf>
    <xf numFmtId="0" fontId="4" fillId="0" borderId="11" xfId="0" applyFont="1" applyFill="1" applyBorder="1" applyAlignment="1">
      <alignment horizontal="center"/>
    </xf>
    <xf numFmtId="0" fontId="5" fillId="0" borderId="0" xfId="0" applyFont="1" applyFill="1" applyAlignment="1">
      <alignment horizontal="left" wrapText="1"/>
    </xf>
    <xf numFmtId="0" fontId="5" fillId="0" borderId="0" xfId="0" applyFont="1" applyFill="1" applyAlignment="1">
      <alignment/>
    </xf>
    <xf numFmtId="0" fontId="5" fillId="0" borderId="6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textRotation="90" wrapText="1"/>
    </xf>
    <xf numFmtId="0" fontId="6" fillId="0" borderId="0" xfId="0" applyFont="1" applyFill="1" applyBorder="1" applyAlignment="1">
      <alignment horizontal="center" textRotation="90" wrapText="1"/>
    </xf>
    <xf numFmtId="0" fontId="5" fillId="0" borderId="0" xfId="0" applyFont="1" applyFill="1" applyBorder="1" applyAlignment="1">
      <alignment wrapText="1"/>
    </xf>
    <xf numFmtId="0" fontId="6" fillId="0" borderId="0" xfId="0" applyFont="1" applyBorder="1" applyAlignment="1">
      <alignment textRotation="90" wrapText="1"/>
    </xf>
    <xf numFmtId="0" fontId="4" fillId="0" borderId="0" xfId="0" applyFont="1" applyAlignment="1">
      <alignment textRotation="90" wrapText="1"/>
    </xf>
    <xf numFmtId="0" fontId="5" fillId="0" borderId="0" xfId="57" applyFont="1" applyFill="1" applyAlignment="1" applyProtection="1">
      <alignment horizontal="left" wrapText="1"/>
      <protection locked="0"/>
    </xf>
    <xf numFmtId="0" fontId="4" fillId="0" borderId="0" xfId="57" applyFont="1" applyFill="1" applyAlignment="1" applyProtection="1">
      <alignment horizontal="left" wrapText="1"/>
      <protection locked="0"/>
    </xf>
    <xf numFmtId="0" fontId="5" fillId="0" borderId="0" xfId="57" applyFont="1" applyFill="1" applyBorder="1" applyAlignment="1" applyProtection="1">
      <alignment horizontal="left" wrapText="1"/>
      <protection locked="0"/>
    </xf>
    <xf numFmtId="0" fontId="5" fillId="0" borderId="0" xfId="57" applyFont="1" applyBorder="1" applyAlignment="1">
      <alignment wrapText="1"/>
      <protection/>
    </xf>
    <xf numFmtId="0" fontId="0" fillId="0" borderId="0" xfId="0" applyAlignment="1">
      <alignment wrapText="1"/>
    </xf>
    <xf numFmtId="0" fontId="7" fillId="0" borderId="0" xfId="57" applyFont="1" applyFill="1" applyBorder="1" applyAlignment="1" applyProtection="1">
      <alignment horizontal="left" wrapText="1"/>
      <protection locked="0"/>
    </xf>
    <xf numFmtId="0" fontId="5" fillId="0" borderId="0" xfId="57" applyFont="1" applyFill="1" applyBorder="1" applyAlignment="1" applyProtection="1">
      <alignment horizontal="left"/>
      <protection locked="0"/>
    </xf>
    <xf numFmtId="2" fontId="4" fillId="0" borderId="0" xfId="57" applyNumberFormat="1" applyFont="1" applyAlignment="1">
      <alignment horizontal="left" wrapText="1"/>
      <protection/>
    </xf>
    <xf numFmtId="0" fontId="2" fillId="0" borderId="0" xfId="57" applyFont="1" applyAlignment="1">
      <alignment horizontal="left" wrapText="1"/>
      <protection/>
    </xf>
    <xf numFmtId="2" fontId="2" fillId="0" borderId="0" xfId="57" applyNumberFormat="1" applyFont="1" applyAlignment="1">
      <alignment horizontal="left" wrapText="1"/>
      <protection/>
    </xf>
    <xf numFmtId="0" fontId="11" fillId="0" borderId="11" xfId="0" applyFont="1" applyBorder="1" applyAlignment="1">
      <alignment horizontal="center" textRotation="90" wrapText="1"/>
    </xf>
    <xf numFmtId="0" fontId="11" fillId="0" borderId="0" xfId="0" applyFont="1" applyBorder="1" applyAlignment="1">
      <alignment horizontal="center" textRotation="90" wrapText="1"/>
    </xf>
    <xf numFmtId="0" fontId="11" fillId="0" borderId="0" xfId="0" applyFont="1" applyAlignment="1">
      <alignment horizontal="center" vertical="center" textRotation="90" wrapText="1"/>
    </xf>
    <xf numFmtId="0" fontId="11" fillId="0" borderId="15" xfId="0" applyFont="1" applyBorder="1" applyAlignment="1">
      <alignment horizontal="center" vertical="center" textRotation="90" wrapText="1"/>
    </xf>
    <xf numFmtId="1" fontId="5" fillId="0" borderId="11" xfId="57" applyNumberFormat="1" applyFont="1" applyFill="1" applyBorder="1" applyAlignment="1">
      <alignment horizontal="center" vertical="center" wrapText="1"/>
      <protection/>
    </xf>
    <xf numFmtId="1" fontId="5" fillId="0" borderId="17" xfId="57" applyNumberFormat="1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textRotation="90" wrapText="1"/>
    </xf>
    <xf numFmtId="0" fontId="11" fillId="0" borderId="0" xfId="0" applyFont="1" applyAlignment="1">
      <alignment horizontal="center" textRotation="90" wrapText="1"/>
    </xf>
    <xf numFmtId="0" fontId="0" fillId="0" borderId="0" xfId="0" applyFont="1" applyAlignment="1">
      <alignment horizontal="center" textRotation="90" wrapText="1"/>
    </xf>
    <xf numFmtId="0" fontId="2" fillId="0" borderId="0" xfId="57" applyFont="1" applyAlignment="1">
      <alignment horizontal="center" wrapText="1"/>
      <protection/>
    </xf>
    <xf numFmtId="0" fontId="0" fillId="0" borderId="0" xfId="0" applyFont="1" applyAlignment="1">
      <alignment horizontal="center" wrapText="1"/>
    </xf>
    <xf numFmtId="0" fontId="0" fillId="0" borderId="0" xfId="0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left" wrapText="1"/>
    </xf>
    <xf numFmtId="0" fontId="0" fillId="0" borderId="0" xfId="0" applyFont="1" applyFill="1" applyAlignment="1">
      <alignment horizontal="left" wrapText="1"/>
    </xf>
    <xf numFmtId="0" fontId="0" fillId="0" borderId="11" xfId="0" applyFont="1" applyFill="1" applyBorder="1" applyAlignment="1">
      <alignment horizontal="center"/>
    </xf>
    <xf numFmtId="0" fontId="1" fillId="0" borderId="0" xfId="0" applyFont="1" applyBorder="1" applyAlignment="1">
      <alignment textRotation="90" wrapText="1"/>
    </xf>
    <xf numFmtId="0" fontId="0" fillId="0" borderId="0" xfId="0" applyFont="1" applyAlignment="1">
      <alignment textRotation="90" wrapText="1"/>
    </xf>
    <xf numFmtId="0" fontId="0" fillId="0" borderId="0" xfId="0" applyFont="1" applyAlignment="1">
      <alignment wrapText="1"/>
    </xf>
    <xf numFmtId="49" fontId="5" fillId="0" borderId="0" xfId="0" applyNumberFormat="1" applyFont="1" applyFill="1" applyAlignment="1">
      <alignment horizontal="left" wrapText="1"/>
    </xf>
    <xf numFmtId="49" fontId="0" fillId="0" borderId="0" xfId="0" applyNumberFormat="1" applyAlignment="1">
      <alignment wrapText="1"/>
    </xf>
    <xf numFmtId="0" fontId="19" fillId="0" borderId="0" xfId="60" applyFont="1" applyAlignment="1">
      <alignment horizontal="center" vertical="top" wrapText="1"/>
      <protection/>
    </xf>
    <xf numFmtId="0" fontId="4" fillId="0" borderId="0" xfId="58" applyAlignment="1">
      <alignment horizontal="center" wrapText="1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Hyperlink" xfId="42"/>
    <cellStyle name="Followed Hyperlink" xfId="43"/>
    <cellStyle name="Comma 2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Input" xfId="51"/>
    <cellStyle name="level1a" xfId="52"/>
    <cellStyle name="Linked Cell" xfId="53"/>
    <cellStyle name="Comma" xfId="54"/>
    <cellStyle name="Comma [0]" xfId="55"/>
    <cellStyle name="Neutral" xfId="56"/>
    <cellStyle name="Normal 2" xfId="57"/>
    <cellStyle name="Normal 2 2" xfId="58"/>
    <cellStyle name="Normal 3" xfId="59"/>
    <cellStyle name="Normal 3 2" xfId="60"/>
    <cellStyle name="Normal_TC_A1_WP" xfId="61"/>
    <cellStyle name="Note" xfId="62"/>
    <cellStyle name="Output" xfId="63"/>
    <cellStyle name="Percent 2" xfId="64"/>
    <cellStyle name="Percent" xfId="65"/>
    <cellStyle name="Title" xfId="66"/>
    <cellStyle name="Total" xfId="67"/>
    <cellStyle name="Currency" xfId="68"/>
    <cellStyle name="Currency [0]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chartsheet" Target="chartsheets/sheet1.xml" /><Relationship Id="rId17" Type="http://schemas.openxmlformats.org/officeDocument/2006/relationships/worksheet" Target="worksheets/sheet16.xml" /><Relationship Id="rId18" Type="http://schemas.openxmlformats.org/officeDocument/2006/relationships/chartsheet" Target="chartsheets/sheet2.xml" /><Relationship Id="rId19" Type="http://schemas.openxmlformats.org/officeDocument/2006/relationships/worksheet" Target="worksheets/sheet17.xml" /><Relationship Id="rId20" Type="http://schemas.openxmlformats.org/officeDocument/2006/relationships/chartsheet" Target="chartsheets/sheet3.xml" /><Relationship Id="rId21" Type="http://schemas.openxmlformats.org/officeDocument/2006/relationships/worksheet" Target="worksheets/sheet18.xml" /><Relationship Id="rId22" Type="http://schemas.openxmlformats.org/officeDocument/2006/relationships/chartsheet" Target="chartsheets/sheet4.xml" /><Relationship Id="rId23" Type="http://schemas.openxmlformats.org/officeDocument/2006/relationships/chartsheet" Target="chartsheets/sheet5.xml" /><Relationship Id="rId24" Type="http://schemas.openxmlformats.org/officeDocument/2006/relationships/worksheet" Target="worksheets/sheet19.xml" /><Relationship Id="rId25" Type="http://schemas.openxmlformats.org/officeDocument/2006/relationships/chartsheet" Target="chartsheets/sheet6.xml" /><Relationship Id="rId26" Type="http://schemas.openxmlformats.org/officeDocument/2006/relationships/worksheet" Target="worksheets/sheet20.xml" /><Relationship Id="rId27" Type="http://schemas.openxmlformats.org/officeDocument/2006/relationships/chartsheet" Target="chartsheets/sheet7.xml" /><Relationship Id="rId28" Type="http://schemas.openxmlformats.org/officeDocument/2006/relationships/worksheet" Target="worksheets/sheet21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externalLink" Target="externalLinks/externalLink1.xml" /><Relationship Id="rId32" Type="http://schemas.openxmlformats.org/officeDocument/2006/relationships/externalLink" Target="externalLinks/externalLink2.xml" /><Relationship Id="rId33" Type="http://schemas.openxmlformats.org/officeDocument/2006/relationships/externalLink" Target="externalLinks/externalLink3.xml" /><Relationship Id="rId34" Type="http://schemas.openxmlformats.org/officeDocument/2006/relationships/externalLink" Target="externalLinks/externalLink4.xml" /><Relationship Id="rId3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Chart A1.1 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Proportion of population in skilled jobs and proportion of population with tertiary education (2006)</a:t>
            </a:r>
          </a:p>
        </c:rich>
      </c:tx>
      <c:layout>
        <c:manualLayout>
          <c:xMode val="factor"/>
          <c:yMode val="factor"/>
          <c:x val="0"/>
          <c:y val="-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55"/>
          <c:w val="0.97575"/>
          <c:h val="0.4145"/>
        </c:manualLayout>
      </c:layout>
      <c:barChart>
        <c:barDir val="col"/>
        <c:grouping val="clustered"/>
        <c:varyColors val="0"/>
        <c:ser>
          <c:idx val="0"/>
          <c:order val="0"/>
          <c:tx>
            <c:v>Tertiary attainment (5B, 5A/6)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7"/>
              <c:pt idx="0">
                <c:v>Netherlands</c:v>
              </c:pt>
              <c:pt idx="1">
                <c:v>Australia</c:v>
              </c:pt>
              <c:pt idx="2">
                <c:v>Switzerland</c:v>
              </c:pt>
              <c:pt idx="3">
                <c:v>Israel</c:v>
              </c:pt>
              <c:pt idx="4">
                <c:v>Finland</c:v>
              </c:pt>
              <c:pt idx="5">
                <c:v>Norway</c:v>
              </c:pt>
              <c:pt idx="6">
                <c:v>Iceland</c:v>
              </c:pt>
              <c:pt idx="7">
                <c:v>Luxembourg</c:v>
              </c:pt>
              <c:pt idx="8">
                <c:v>Belgium</c:v>
              </c:pt>
              <c:pt idx="9">
                <c:v>Canada</c:v>
              </c:pt>
              <c:pt idx="10">
                <c:v>Sweden</c:v>
              </c:pt>
              <c:pt idx="11">
                <c:v>Denmark</c:v>
              </c:pt>
              <c:pt idx="12">
                <c:v>United Kingdom</c:v>
              </c:pt>
              <c:pt idx="13">
                <c:v>Germany</c:v>
              </c:pt>
              <c:pt idx="14">
                <c:v>France</c:v>
              </c:pt>
              <c:pt idx="15">
                <c:v>Slovenia</c:v>
              </c:pt>
              <c:pt idx="16">
                <c:v>Italy</c:v>
              </c:pt>
              <c:pt idx="17">
                <c:v>Ireland</c:v>
              </c:pt>
              <c:pt idx="18">
                <c:v>Czech Republic</c:v>
              </c:pt>
              <c:pt idx="19">
                <c:v>Austria</c:v>
              </c:pt>
              <c:pt idx="20">
                <c:v>United States</c:v>
              </c:pt>
              <c:pt idx="21">
                <c:v>Slovak Republic</c:v>
              </c:pt>
              <c:pt idx="22">
                <c:v>Hungary</c:v>
              </c:pt>
              <c:pt idx="23">
                <c:v>Poland</c:v>
              </c:pt>
              <c:pt idx="24">
                <c:v>Spain</c:v>
              </c:pt>
              <c:pt idx="25">
                <c:v>Portugal</c:v>
              </c:pt>
              <c:pt idx="26">
                <c:v>Turkey</c:v>
              </c:pt>
            </c:strLit>
          </c:cat>
          <c:val>
            <c:numLit>
              <c:ptCount val="27"/>
              <c:pt idx="0">
                <c:v>30.1893775589041</c:v>
              </c:pt>
              <c:pt idx="1">
                <c:v>33.0222124774099</c:v>
              </c:pt>
              <c:pt idx="2">
                <c:v>29.8513496205602</c:v>
              </c:pt>
              <c:pt idx="3">
                <c:v>45.7986882198007</c:v>
              </c:pt>
              <c:pt idx="4">
                <c:v>35.1417386183556</c:v>
              </c:pt>
              <c:pt idx="5">
                <c:v>32.9290429042904</c:v>
              </c:pt>
              <c:pt idx="6">
                <c:v>29.5011653444753</c:v>
              </c:pt>
              <c:pt idx="7">
                <c:v>23.9932078775719</c:v>
              </c:pt>
              <c:pt idx="8">
                <c:v>31.7548442618026</c:v>
              </c:pt>
              <c:pt idx="9">
                <c:v>46.9555166532005</c:v>
              </c:pt>
              <c:pt idx="10">
                <c:v>30.5255347553826</c:v>
              </c:pt>
              <c:pt idx="11">
                <c:v>34.7196625536822</c:v>
              </c:pt>
              <c:pt idx="12">
                <c:v>30.4741980474198</c:v>
              </c:pt>
              <c:pt idx="13">
                <c:v>23.9464198300031</c:v>
              </c:pt>
              <c:pt idx="14">
                <c:v>26.1758082603003</c:v>
              </c:pt>
              <c:pt idx="15">
                <c:v>20.171975633821</c:v>
              </c:pt>
              <c:pt idx="16">
                <c:v>12.8724475148417</c:v>
              </c:pt>
              <c:pt idx="17">
                <c:v>30.8122498490283</c:v>
              </c:pt>
              <c:pt idx="18">
                <c:v>13.5220435669578</c:v>
              </c:pt>
              <c:pt idx="19">
                <c:v>17.608111259593</c:v>
              </c:pt>
              <c:pt idx="20">
                <c:v>39.4862832466215</c:v>
              </c:pt>
              <c:pt idx="21">
                <c:v>14.1965494563126</c:v>
              </c:pt>
              <c:pt idx="22">
                <c:v>17.6995938075793</c:v>
              </c:pt>
              <c:pt idx="23">
                <c:v>17.8919596397029</c:v>
              </c:pt>
              <c:pt idx="24">
                <c:v>28.4815151008448</c:v>
              </c:pt>
              <c:pt idx="25">
                <c:v>13.4801922601524</c:v>
              </c:pt>
              <c:pt idx="26">
                <c:v>10.3985036299654</c:v>
              </c:pt>
            </c:numLit>
          </c:val>
        </c:ser>
        <c:ser>
          <c:idx val="1"/>
          <c:order val="1"/>
          <c:tx>
            <c:v>Skilled jobs (ISCO 1-3)</c:v>
          </c:tx>
          <c:spPr>
            <a:noFill/>
            <a:ln w="12700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27"/>
              <c:pt idx="0">
                <c:v>Netherlands</c:v>
              </c:pt>
              <c:pt idx="1">
                <c:v>Australia</c:v>
              </c:pt>
              <c:pt idx="2">
                <c:v>Switzerland</c:v>
              </c:pt>
              <c:pt idx="3">
                <c:v>Israel</c:v>
              </c:pt>
              <c:pt idx="4">
                <c:v>Finland</c:v>
              </c:pt>
              <c:pt idx="5">
                <c:v>Norway</c:v>
              </c:pt>
              <c:pt idx="6">
                <c:v>Iceland</c:v>
              </c:pt>
              <c:pt idx="7">
                <c:v>Luxembourg</c:v>
              </c:pt>
              <c:pt idx="8">
                <c:v>Belgium</c:v>
              </c:pt>
              <c:pt idx="9">
                <c:v>Canada</c:v>
              </c:pt>
              <c:pt idx="10">
                <c:v>Sweden</c:v>
              </c:pt>
              <c:pt idx="11">
                <c:v>Denmark</c:v>
              </c:pt>
              <c:pt idx="12">
                <c:v>United Kingdom</c:v>
              </c:pt>
              <c:pt idx="13">
                <c:v>Germany</c:v>
              </c:pt>
              <c:pt idx="14">
                <c:v>France</c:v>
              </c:pt>
              <c:pt idx="15">
                <c:v>Slovenia</c:v>
              </c:pt>
              <c:pt idx="16">
                <c:v>Italy</c:v>
              </c:pt>
              <c:pt idx="17">
                <c:v>Ireland</c:v>
              </c:pt>
              <c:pt idx="18">
                <c:v>Czech Republic</c:v>
              </c:pt>
              <c:pt idx="19">
                <c:v>Austria</c:v>
              </c:pt>
              <c:pt idx="20">
                <c:v>United States</c:v>
              </c:pt>
              <c:pt idx="21">
                <c:v>Slovak Republic</c:v>
              </c:pt>
              <c:pt idx="22">
                <c:v>Hungary</c:v>
              </c:pt>
              <c:pt idx="23">
                <c:v>Poland</c:v>
              </c:pt>
              <c:pt idx="24">
                <c:v>Spain</c:v>
              </c:pt>
              <c:pt idx="25">
                <c:v>Portugal</c:v>
              </c:pt>
              <c:pt idx="26">
                <c:v>Turkey</c:v>
              </c:pt>
            </c:strLit>
          </c:cat>
          <c:val>
            <c:numLit>
              <c:ptCount val="27"/>
              <c:pt idx="0">
                <c:v>52.7018822100789</c:v>
              </c:pt>
              <c:pt idx="1">
                <c:v>50.6576824758643</c:v>
              </c:pt>
              <c:pt idx="2">
                <c:v>48.6709830467356</c:v>
              </c:pt>
              <c:pt idx="3">
                <c:v>48.2025091775837</c:v>
              </c:pt>
              <c:pt idx="4">
                <c:v>47.7246155851615</c:v>
              </c:pt>
              <c:pt idx="5">
                <c:v>47.5710901212806</c:v>
              </c:pt>
              <c:pt idx="6">
                <c:v>47.0637465968722</c:v>
              </c:pt>
              <c:pt idx="7">
                <c:v>47.0321686291485</c:v>
              </c:pt>
              <c:pt idx="8">
                <c:v>46.0919768573184</c:v>
              </c:pt>
              <c:pt idx="9">
                <c:v>45.6673562510087</c:v>
              </c:pt>
              <c:pt idx="10">
                <c:v>45.5942799102376</c:v>
              </c:pt>
              <c:pt idx="11">
                <c:v>45.2792276828884</c:v>
              </c:pt>
              <c:pt idx="12">
                <c:v>44.038916066619</c:v>
              </c:pt>
              <c:pt idx="13">
                <c:v>43.5076791191418</c:v>
              </c:pt>
              <c:pt idx="14">
                <c:v>42.1540435321182</c:v>
              </c:pt>
              <c:pt idx="15">
                <c:v>41.453035434343</c:v>
              </c:pt>
              <c:pt idx="16">
                <c:v>41.3189448441247</c:v>
              </c:pt>
              <c:pt idx="17">
                <c:v>41.2586730049855</c:v>
              </c:pt>
              <c:pt idx="18">
                <c:v>40.4821710193516</c:v>
              </c:pt>
              <c:pt idx="19">
                <c:v>40.2024046574532</c:v>
              </c:pt>
              <c:pt idx="20">
                <c:v>38.8840446767188</c:v>
              </c:pt>
              <c:pt idx="21">
                <c:v>36.7886384481764</c:v>
              </c:pt>
              <c:pt idx="22">
                <c:v>35.4672364461609</c:v>
              </c:pt>
              <c:pt idx="23">
                <c:v>34.7600994380097</c:v>
              </c:pt>
              <c:pt idx="24">
                <c:v>33.4182745503088</c:v>
              </c:pt>
              <c:pt idx="25">
                <c:v>27.6795576710474</c:v>
              </c:pt>
              <c:pt idx="26">
                <c:v>25.6147287779563</c:v>
              </c:pt>
            </c:numLit>
          </c:val>
        </c:ser>
        <c:overlap val="52"/>
        <c:axId val="13680218"/>
        <c:axId val="56013099"/>
      </c:barChart>
      <c:catAx>
        <c:axId val="136802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6013099"/>
        <c:crosses val="autoZero"/>
        <c:auto val="1"/>
        <c:lblOffset val="100"/>
        <c:tickLblSkip val="1"/>
        <c:noMultiLvlLbl val="0"/>
      </c:catAx>
      <c:valAx>
        <c:axId val="5601309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6802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625"/>
          <c:y val="0.12125"/>
          <c:w val="0.68375"/>
          <c:h val="0.02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Chart A1.2 Population that has attained at least upper secondary education (2006)
</a:t>
            </a:r>
            <a:r>
              <a:rPr lang="en-US" cap="none" sz="12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Percentage, by age group</a:t>
            </a:r>
          </a:p>
        </c:rich>
      </c:tx>
      <c:layout>
        <c:manualLayout>
          <c:xMode val="factor"/>
          <c:yMode val="factor"/>
          <c:x val="-0.0015"/>
          <c:y val="-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143"/>
          <c:w val="0.9475"/>
          <c:h val="0.524"/>
        </c:manualLayout>
      </c:layout>
      <c:lineChart>
        <c:grouping val="standard"/>
        <c:varyColors val="0"/>
        <c:ser>
          <c:idx val="0"/>
          <c:order val="0"/>
          <c:tx>
            <c:strRef>
              <c:f>'C_A1.2Data'!$F$4</c:f>
              <c:strCache>
                <c:ptCount val="1"/>
                <c:pt idx="0">
                  <c:v>25-to-34-year-olds 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'C_A1.2Data'!$D$5:$D$39</c:f>
              <c:strCache>
                <c:ptCount val="35"/>
                <c:pt idx="0">
                  <c:v>Korea </c:v>
                </c:pt>
                <c:pt idx="1">
                  <c:v>Czech Republic </c:v>
                </c:pt>
                <c:pt idx="2">
                  <c:v>Slovak Republic </c:v>
                </c:pt>
                <c:pt idx="3">
                  <c:v>Slovenia </c:v>
                </c:pt>
                <c:pt idx="4">
                  <c:v>Canada </c:v>
                </c:pt>
                <c:pt idx="5">
                  <c:v>Russian Federation 1</c:v>
                </c:pt>
                <c:pt idx="6">
                  <c:v>Sweden </c:v>
                </c:pt>
                <c:pt idx="7">
                  <c:v>Finland </c:v>
                </c:pt>
                <c:pt idx="8">
                  <c:v>Denmark </c:v>
                </c:pt>
                <c:pt idx="9">
                  <c:v>Switzerland </c:v>
                </c:pt>
                <c:pt idx="10">
                  <c:v>Estonia </c:v>
                </c:pt>
                <c:pt idx="11">
                  <c:v>Austria </c:v>
                </c:pt>
                <c:pt idx="12">
                  <c:v>United States </c:v>
                </c:pt>
                <c:pt idx="13">
                  <c:v>Israel </c:v>
                </c:pt>
                <c:pt idx="14">
                  <c:v>Hungary </c:v>
                </c:pt>
                <c:pt idx="15">
                  <c:v>Germany </c:v>
                </c:pt>
                <c:pt idx="16">
                  <c:v>Norway </c:v>
                </c:pt>
                <c:pt idx="17">
                  <c:v>Ireland </c:v>
                </c:pt>
                <c:pt idx="18">
                  <c:v>France </c:v>
                </c:pt>
                <c:pt idx="19">
                  <c:v>Belgium </c:v>
                </c:pt>
                <c:pt idx="20">
                  <c:v>Netherlands </c:v>
                </c:pt>
                <c:pt idx="21">
                  <c:v>Australia </c:v>
                </c:pt>
                <c:pt idx="22">
                  <c:v>Luxembourg </c:v>
                </c:pt>
                <c:pt idx="23">
                  <c:v>New Zealand </c:v>
                </c:pt>
                <c:pt idx="24">
                  <c:v>United Kingdom </c:v>
                </c:pt>
                <c:pt idx="25">
                  <c:v>Greece </c:v>
                </c:pt>
                <c:pt idx="26">
                  <c:v>Iceland </c:v>
                </c:pt>
                <c:pt idx="27">
                  <c:v>Italy </c:v>
                </c:pt>
                <c:pt idx="28">
                  <c:v>Chile 2</c:v>
                </c:pt>
                <c:pt idx="29">
                  <c:v>Spain </c:v>
                </c:pt>
                <c:pt idx="30">
                  <c:v>Poland </c:v>
                </c:pt>
                <c:pt idx="31">
                  <c:v>Portugal </c:v>
                </c:pt>
                <c:pt idx="32">
                  <c:v>Mexico </c:v>
                </c:pt>
                <c:pt idx="33">
                  <c:v>Brazil 2</c:v>
                </c:pt>
                <c:pt idx="34">
                  <c:v>Turkey </c:v>
                </c:pt>
              </c:strCache>
            </c:strRef>
          </c:cat>
          <c:val>
            <c:numRef>
              <c:f>'C_A1.2Data'!$F$5:$F$39</c:f>
              <c:numCache>
                <c:ptCount val="35"/>
                <c:pt idx="0">
                  <c:v>97.38717347280368</c:v>
                </c:pt>
                <c:pt idx="1">
                  <c:v>94.1592539573708</c:v>
                </c:pt>
                <c:pt idx="2">
                  <c:v>94.04575510797403</c:v>
                </c:pt>
                <c:pt idx="3">
                  <c:v>91.47041315151967</c:v>
                </c:pt>
                <c:pt idx="4">
                  <c:v>91.08958837772397</c:v>
                </c:pt>
                <c:pt idx="5">
                  <c:v>91.02</c:v>
                </c:pt>
                <c:pt idx="6">
                  <c:v>90.71508277457835</c:v>
                </c:pt>
                <c:pt idx="7">
                  <c:v>89.59328735034231</c:v>
                </c:pt>
                <c:pt idx="8">
                  <c:v>88.39458391199015</c:v>
                </c:pt>
                <c:pt idx="9">
                  <c:v>88.288643</c:v>
                </c:pt>
                <c:pt idx="10">
                  <c:v>87.2798666393874</c:v>
                </c:pt>
                <c:pt idx="11">
                  <c:v>87.27041232532216</c:v>
                </c:pt>
                <c:pt idx="12">
                  <c:v>86.9721366021833</c:v>
                </c:pt>
                <c:pt idx="13">
                  <c:v>85.693649912947</c:v>
                </c:pt>
                <c:pt idx="14">
                  <c:v>85.59220201528258</c:v>
                </c:pt>
                <c:pt idx="15">
                  <c:v>83.99343320336548</c:v>
                </c:pt>
                <c:pt idx="16">
                  <c:v>83.24855883350287</c:v>
                </c:pt>
                <c:pt idx="17">
                  <c:v>82.3548223689122</c:v>
                </c:pt>
                <c:pt idx="18">
                  <c:v>82.25212772959482</c:v>
                </c:pt>
                <c:pt idx="19">
                  <c:v>81.646427472332</c:v>
                </c:pt>
                <c:pt idx="20">
                  <c:v>81.46810811213024</c:v>
                </c:pt>
                <c:pt idx="21">
                  <c:v>80.09883732232069</c:v>
                </c:pt>
                <c:pt idx="22">
                  <c:v>78.28052474874208</c:v>
                </c:pt>
                <c:pt idx="23">
                  <c:v>77.94921875</c:v>
                </c:pt>
                <c:pt idx="24">
                  <c:v>76.47215916677794</c:v>
                </c:pt>
                <c:pt idx="25">
                  <c:v>75.18459845631565</c:v>
                </c:pt>
                <c:pt idx="26">
                  <c:v>67.31984137697937</c:v>
                </c:pt>
                <c:pt idx="27">
                  <c:v>67.0837576341188</c:v>
                </c:pt>
                <c:pt idx="28">
                  <c:v>64.33448909627306</c:v>
                </c:pt>
                <c:pt idx="29">
                  <c:v>64.2819933325822</c:v>
                </c:pt>
                <c:pt idx="30">
                  <c:v>63.86242559911153</c:v>
                </c:pt>
                <c:pt idx="31">
                  <c:v>44.11571987011282</c:v>
                </c:pt>
                <c:pt idx="32">
                  <c:v>38.57969863216443</c:v>
                </c:pt>
                <c:pt idx="33">
                  <c:v>38.038192591314896</c:v>
                </c:pt>
                <c:pt idx="34">
                  <c:v>37.24845666639942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'C_A1.2Data'!$I$4</c:f>
              <c:strCache>
                <c:ptCount val="1"/>
                <c:pt idx="0">
                  <c:v>55-to-64-year-olds 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666699"/>
              </a:solidFill>
              <a:ln>
                <a:noFill/>
              </a:ln>
            </c:spPr>
          </c:marker>
          <c:cat>
            <c:strRef>
              <c:f>'C_A1.2Data'!$D$5:$D$39</c:f>
              <c:strCache>
                <c:ptCount val="35"/>
                <c:pt idx="0">
                  <c:v>Korea </c:v>
                </c:pt>
                <c:pt idx="1">
                  <c:v>Czech Republic </c:v>
                </c:pt>
                <c:pt idx="2">
                  <c:v>Slovak Republic </c:v>
                </c:pt>
                <c:pt idx="3">
                  <c:v>Slovenia </c:v>
                </c:pt>
                <c:pt idx="4">
                  <c:v>Canada </c:v>
                </c:pt>
                <c:pt idx="5">
                  <c:v>Russian Federation 1</c:v>
                </c:pt>
                <c:pt idx="6">
                  <c:v>Sweden </c:v>
                </c:pt>
                <c:pt idx="7">
                  <c:v>Finland </c:v>
                </c:pt>
                <c:pt idx="8">
                  <c:v>Denmark </c:v>
                </c:pt>
                <c:pt idx="9">
                  <c:v>Switzerland </c:v>
                </c:pt>
                <c:pt idx="10">
                  <c:v>Estonia </c:v>
                </c:pt>
                <c:pt idx="11">
                  <c:v>Austria </c:v>
                </c:pt>
                <c:pt idx="12">
                  <c:v>United States </c:v>
                </c:pt>
                <c:pt idx="13">
                  <c:v>Israel </c:v>
                </c:pt>
                <c:pt idx="14">
                  <c:v>Hungary </c:v>
                </c:pt>
                <c:pt idx="15">
                  <c:v>Germany </c:v>
                </c:pt>
                <c:pt idx="16">
                  <c:v>Norway </c:v>
                </c:pt>
                <c:pt idx="17">
                  <c:v>Ireland </c:v>
                </c:pt>
                <c:pt idx="18">
                  <c:v>France </c:v>
                </c:pt>
                <c:pt idx="19">
                  <c:v>Belgium </c:v>
                </c:pt>
                <c:pt idx="20">
                  <c:v>Netherlands </c:v>
                </c:pt>
                <c:pt idx="21">
                  <c:v>Australia </c:v>
                </c:pt>
                <c:pt idx="22">
                  <c:v>Luxembourg </c:v>
                </c:pt>
                <c:pt idx="23">
                  <c:v>New Zealand </c:v>
                </c:pt>
                <c:pt idx="24">
                  <c:v>United Kingdom </c:v>
                </c:pt>
                <c:pt idx="25">
                  <c:v>Greece </c:v>
                </c:pt>
                <c:pt idx="26">
                  <c:v>Iceland </c:v>
                </c:pt>
                <c:pt idx="27">
                  <c:v>Italy </c:v>
                </c:pt>
                <c:pt idx="28">
                  <c:v>Chile 2</c:v>
                </c:pt>
                <c:pt idx="29">
                  <c:v>Spain </c:v>
                </c:pt>
                <c:pt idx="30">
                  <c:v>Poland </c:v>
                </c:pt>
                <c:pt idx="31">
                  <c:v>Portugal </c:v>
                </c:pt>
                <c:pt idx="32">
                  <c:v>Mexico </c:v>
                </c:pt>
                <c:pt idx="33">
                  <c:v>Brazil 2</c:v>
                </c:pt>
                <c:pt idx="34">
                  <c:v>Turkey </c:v>
                </c:pt>
              </c:strCache>
            </c:strRef>
          </c:cat>
          <c:val>
            <c:numRef>
              <c:f>'C_A1.2Data'!$I$5:$I$39</c:f>
              <c:numCache>
                <c:ptCount val="35"/>
                <c:pt idx="0">
                  <c:v>37.13433077576558</c:v>
                </c:pt>
                <c:pt idx="1">
                  <c:v>83.91690748357199</c:v>
                </c:pt>
                <c:pt idx="2">
                  <c:v>70.47188578645257</c:v>
                </c:pt>
                <c:pt idx="3">
                  <c:v>70.97194105473783</c:v>
                </c:pt>
                <c:pt idx="4">
                  <c:v>76.14475217849808</c:v>
                </c:pt>
                <c:pt idx="5">
                  <c:v>71.19</c:v>
                </c:pt>
                <c:pt idx="6">
                  <c:v>73.1178267931686</c:v>
                </c:pt>
                <c:pt idx="7">
                  <c:v>63.042501488727694</c:v>
                </c:pt>
                <c:pt idx="8">
                  <c:v>76.11741661876104</c:v>
                </c:pt>
                <c:pt idx="9">
                  <c:v>80.122699</c:v>
                </c:pt>
                <c:pt idx="10">
                  <c:v>80.43262534949406</c:v>
                </c:pt>
                <c:pt idx="11">
                  <c:v>71.00108679056522</c:v>
                </c:pt>
                <c:pt idx="12">
                  <c:v>87.30061250452583</c:v>
                </c:pt>
                <c:pt idx="13">
                  <c:v>70.10394413227296</c:v>
                </c:pt>
                <c:pt idx="14">
                  <c:v>65.5421615133268</c:v>
                </c:pt>
                <c:pt idx="15">
                  <c:v>79.1213345767278</c:v>
                </c:pt>
                <c:pt idx="16">
                  <c:v>75.46754675467547</c:v>
                </c:pt>
                <c:pt idx="17">
                  <c:v>40.57925809824424</c:v>
                </c:pt>
                <c:pt idx="18">
                  <c:v>51.662530370644944</c:v>
                </c:pt>
                <c:pt idx="19">
                  <c:v>49.82435729821257</c:v>
                </c:pt>
                <c:pt idx="20">
                  <c:v>60.18449097367253</c:v>
                </c:pt>
                <c:pt idx="21">
                  <c:v>52.429724045476405</c:v>
                </c:pt>
                <c:pt idx="22">
                  <c:v>54.58899918600277</c:v>
                </c:pt>
                <c:pt idx="23">
                  <c:v>55.391432791728214</c:v>
                </c:pt>
                <c:pt idx="24">
                  <c:v>60.590802282645186</c:v>
                </c:pt>
                <c:pt idx="25">
                  <c:v>33.92022098183274</c:v>
                </c:pt>
                <c:pt idx="26">
                  <c:v>50.68646509436929</c:v>
                </c:pt>
                <c:pt idx="27">
                  <c:v>31.94347446094414</c:v>
                </c:pt>
                <c:pt idx="28">
                  <c:v>31.53726581962894</c:v>
                </c:pt>
                <c:pt idx="29">
                  <c:v>26.999920554998486</c:v>
                </c:pt>
                <c:pt idx="30">
                  <c:v>44.101691571731514</c:v>
                </c:pt>
                <c:pt idx="31">
                  <c:v>12.391797149743985</c:v>
                </c:pt>
                <c:pt idx="32">
                  <c:v>17.112423508440063</c:v>
                </c:pt>
                <c:pt idx="33">
                  <c:v>10.537020436757539</c:v>
                </c:pt>
                <c:pt idx="34">
                  <c:v>15.441612329579135</c:v>
                </c:pt>
              </c:numCache>
            </c:numRef>
          </c:val>
          <c:smooth val="0"/>
        </c:ser>
        <c:hiLowLines>
          <c:spPr>
            <a:ln w="3175">
              <a:solidFill>
                <a:srgbClr val="333399"/>
              </a:solidFill>
            </a:ln>
          </c:spPr>
        </c:hiLowLines>
        <c:marker val="1"/>
        <c:axId val="34355844"/>
        <c:axId val="40767141"/>
      </c:lineChart>
      <c:catAx>
        <c:axId val="343558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767141"/>
        <c:crosses val="autoZero"/>
        <c:auto val="1"/>
        <c:lblOffset val="100"/>
        <c:tickLblSkip val="1"/>
        <c:noMultiLvlLbl val="0"/>
      </c:catAx>
      <c:valAx>
        <c:axId val="40767141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35584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9275"/>
          <c:y val="0.0945"/>
          <c:w val="0.57625"/>
          <c:h val="0.05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Chart A1.3 Population that has attained at least tertiary education (2006)</a:t>
            </a:r>
            <a:r>
              <a:rPr lang="en-US" cap="none" sz="12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2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Percentage, by age group</a:t>
            </a:r>
          </a:p>
        </c:rich>
      </c:tx>
      <c:layout>
        <c:manualLayout>
          <c:xMode val="factor"/>
          <c:yMode val="factor"/>
          <c:x val="0"/>
          <c:y val="-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143"/>
          <c:w val="0.9475"/>
          <c:h val="0.524"/>
        </c:manualLayout>
      </c:layout>
      <c:lineChart>
        <c:grouping val="standard"/>
        <c:varyColors val="0"/>
        <c:ser>
          <c:idx val="0"/>
          <c:order val="0"/>
          <c:tx>
            <c:strRef>
              <c:f>'C_A1.3Data'!$F$4</c:f>
              <c:strCache>
                <c:ptCount val="1"/>
                <c:pt idx="0">
                  <c:v>25-to-34-year-olds 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'C_A1.3Data'!$D$5:$D$40</c:f>
              <c:strCache>
                <c:ptCount val="36"/>
                <c:pt idx="0">
                  <c:v>Russian Federation 1</c:v>
                </c:pt>
                <c:pt idx="1">
                  <c:v>Canada </c:v>
                </c:pt>
                <c:pt idx="2">
                  <c:v>Japan </c:v>
                </c:pt>
                <c:pt idx="3">
                  <c:v>Korea </c:v>
                </c:pt>
                <c:pt idx="4">
                  <c:v>Israel </c:v>
                </c:pt>
                <c:pt idx="5">
                  <c:v>New Zealand </c:v>
                </c:pt>
                <c:pt idx="6">
                  <c:v>Ireland </c:v>
                </c:pt>
                <c:pt idx="7">
                  <c:v>Belgium </c:v>
                </c:pt>
                <c:pt idx="8">
                  <c:v>Norway </c:v>
                </c:pt>
                <c:pt idx="9">
                  <c:v>France </c:v>
                </c:pt>
                <c:pt idx="10">
                  <c:v>Denmark </c:v>
                </c:pt>
                <c:pt idx="11">
                  <c:v>United States </c:v>
                </c:pt>
                <c:pt idx="12">
                  <c:v>Spain </c:v>
                </c:pt>
                <c:pt idx="13">
                  <c:v>Sweden </c:v>
                </c:pt>
                <c:pt idx="14">
                  <c:v>Australia </c:v>
                </c:pt>
                <c:pt idx="15">
                  <c:v>Finland </c:v>
                </c:pt>
                <c:pt idx="16">
                  <c:v>United Kingdom </c:v>
                </c:pt>
                <c:pt idx="17">
                  <c:v>Netherlands </c:v>
                </c:pt>
                <c:pt idx="18">
                  <c:v>Luxembourg </c:v>
                </c:pt>
                <c:pt idx="19">
                  <c:v>Estonia </c:v>
                </c:pt>
                <c:pt idx="20">
                  <c:v>Switzerland </c:v>
                </c:pt>
                <c:pt idx="21">
                  <c:v>Iceland </c:v>
                </c:pt>
                <c:pt idx="22">
                  <c:v>Poland </c:v>
                </c:pt>
                <c:pt idx="23">
                  <c:v>Greece </c:v>
                </c:pt>
                <c:pt idx="24">
                  <c:v>Slovenia </c:v>
                </c:pt>
                <c:pt idx="25">
                  <c:v>Germany </c:v>
                </c:pt>
                <c:pt idx="26">
                  <c:v>Hungary </c:v>
                </c:pt>
                <c:pt idx="27">
                  <c:v>Portugal </c:v>
                </c:pt>
                <c:pt idx="28">
                  <c:v>Austria </c:v>
                </c:pt>
                <c:pt idx="29">
                  <c:v>Mexico </c:v>
                </c:pt>
                <c:pt idx="30">
                  <c:v>Chile 2</c:v>
                </c:pt>
                <c:pt idx="31">
                  <c:v>Italy </c:v>
                </c:pt>
                <c:pt idx="32">
                  <c:v>Slovak Republic </c:v>
                </c:pt>
                <c:pt idx="33">
                  <c:v>Czech Republic </c:v>
                </c:pt>
                <c:pt idx="34">
                  <c:v>Turkey </c:v>
                </c:pt>
                <c:pt idx="35">
                  <c:v>Brazil 2</c:v>
                </c:pt>
              </c:strCache>
            </c:strRef>
          </c:cat>
          <c:val>
            <c:numRef>
              <c:f>'C_A1.3Data'!$F$5:$F$40</c:f>
              <c:numCache>
                <c:ptCount val="36"/>
                <c:pt idx="0">
                  <c:v>56.07696134732624</c:v>
                </c:pt>
                <c:pt idx="1">
                  <c:v>54.783811829816685</c:v>
                </c:pt>
                <c:pt idx="2">
                  <c:v>54.06943653955606</c:v>
                </c:pt>
                <c:pt idx="3">
                  <c:v>52.9563415860125</c:v>
                </c:pt>
                <c:pt idx="4">
                  <c:v>49.98889328864893</c:v>
                </c:pt>
                <c:pt idx="5">
                  <c:v>43.61328125</c:v>
                </c:pt>
                <c:pt idx="6">
                  <c:v>42.21799013131878</c:v>
                </c:pt>
                <c:pt idx="7">
                  <c:v>41.863442597788</c:v>
                </c:pt>
                <c:pt idx="8">
                  <c:v>41.539504916921</c:v>
                </c:pt>
                <c:pt idx="9">
                  <c:v>41.41870579360136</c:v>
                </c:pt>
                <c:pt idx="10">
                  <c:v>40.80338994797738</c:v>
                </c:pt>
                <c:pt idx="11">
                  <c:v>39.23927073423485</c:v>
                </c:pt>
                <c:pt idx="12">
                  <c:v>39.199379651783175</c:v>
                </c:pt>
                <c:pt idx="13">
                  <c:v>39.12947623800964</c:v>
                </c:pt>
                <c:pt idx="14">
                  <c:v>38.80412455748915</c:v>
                </c:pt>
                <c:pt idx="15">
                  <c:v>38.45138663255826</c:v>
                </c:pt>
                <c:pt idx="16">
                  <c:v>36.74722926959541</c:v>
                </c:pt>
                <c:pt idx="17">
                  <c:v>35.95615901591513</c:v>
                </c:pt>
                <c:pt idx="18">
                  <c:v>33.48959213656989</c:v>
                </c:pt>
                <c:pt idx="19">
                  <c:v>32.813433524681514</c:v>
                </c:pt>
                <c:pt idx="20">
                  <c:v>32.22909643757421</c:v>
                </c:pt>
                <c:pt idx="21">
                  <c:v>31.50061153295325</c:v>
                </c:pt>
                <c:pt idx="22">
                  <c:v>28.03894008017076</c:v>
                </c:pt>
                <c:pt idx="23">
                  <c:v>26.656973640605553</c:v>
                </c:pt>
                <c:pt idx="24">
                  <c:v>24.6865151747541</c:v>
                </c:pt>
                <c:pt idx="25">
                  <c:v>21.988508105889597</c:v>
                </c:pt>
                <c:pt idx="26">
                  <c:v>20.717683859316523</c:v>
                </c:pt>
                <c:pt idx="27">
                  <c:v>20.043453033877274</c:v>
                </c:pt>
                <c:pt idx="28">
                  <c:v>19.164611756564316</c:v>
                </c:pt>
                <c:pt idx="29">
                  <c:v>18.56362113765246</c:v>
                </c:pt>
                <c:pt idx="30">
                  <c:v>18.340354095193725</c:v>
                </c:pt>
                <c:pt idx="31">
                  <c:v>17.28362337572387</c:v>
                </c:pt>
                <c:pt idx="32">
                  <c:v>16.635245214932716</c:v>
                </c:pt>
                <c:pt idx="33">
                  <c:v>15.24641820996901</c:v>
                </c:pt>
                <c:pt idx="34">
                  <c:v>12.843742483764933</c:v>
                </c:pt>
                <c:pt idx="35">
                  <c:v>7.866360604454014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'C_A1.3Data'!$I$4</c:f>
              <c:strCache>
                <c:ptCount val="1"/>
                <c:pt idx="0">
                  <c:v>55-to-64-year-olds 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333399"/>
              </a:solidFill>
              <a:ln>
                <a:noFill/>
              </a:ln>
            </c:spPr>
          </c:marker>
          <c:cat>
            <c:strRef>
              <c:f>'C_A1.3Data'!$D$5:$D$40</c:f>
              <c:strCache>
                <c:ptCount val="36"/>
                <c:pt idx="0">
                  <c:v>Russian Federation 1</c:v>
                </c:pt>
                <c:pt idx="1">
                  <c:v>Canada </c:v>
                </c:pt>
                <c:pt idx="2">
                  <c:v>Japan </c:v>
                </c:pt>
                <c:pt idx="3">
                  <c:v>Korea </c:v>
                </c:pt>
                <c:pt idx="4">
                  <c:v>Israel </c:v>
                </c:pt>
                <c:pt idx="5">
                  <c:v>New Zealand </c:v>
                </c:pt>
                <c:pt idx="6">
                  <c:v>Ireland </c:v>
                </c:pt>
                <c:pt idx="7">
                  <c:v>Belgium </c:v>
                </c:pt>
                <c:pt idx="8">
                  <c:v>Norway </c:v>
                </c:pt>
                <c:pt idx="9">
                  <c:v>France </c:v>
                </c:pt>
                <c:pt idx="10">
                  <c:v>Denmark </c:v>
                </c:pt>
                <c:pt idx="11">
                  <c:v>United States </c:v>
                </c:pt>
                <c:pt idx="12">
                  <c:v>Spain </c:v>
                </c:pt>
                <c:pt idx="13">
                  <c:v>Sweden </c:v>
                </c:pt>
                <c:pt idx="14">
                  <c:v>Australia </c:v>
                </c:pt>
                <c:pt idx="15">
                  <c:v>Finland </c:v>
                </c:pt>
                <c:pt idx="16">
                  <c:v>United Kingdom </c:v>
                </c:pt>
                <c:pt idx="17">
                  <c:v>Netherlands </c:v>
                </c:pt>
                <c:pt idx="18">
                  <c:v>Luxembourg </c:v>
                </c:pt>
                <c:pt idx="19">
                  <c:v>Estonia </c:v>
                </c:pt>
                <c:pt idx="20">
                  <c:v>Switzerland </c:v>
                </c:pt>
                <c:pt idx="21">
                  <c:v>Iceland </c:v>
                </c:pt>
                <c:pt idx="22">
                  <c:v>Poland </c:v>
                </c:pt>
                <c:pt idx="23">
                  <c:v>Greece </c:v>
                </c:pt>
                <c:pt idx="24">
                  <c:v>Slovenia </c:v>
                </c:pt>
                <c:pt idx="25">
                  <c:v>Germany </c:v>
                </c:pt>
                <c:pt idx="26">
                  <c:v>Hungary </c:v>
                </c:pt>
                <c:pt idx="27">
                  <c:v>Portugal </c:v>
                </c:pt>
                <c:pt idx="28">
                  <c:v>Austria </c:v>
                </c:pt>
                <c:pt idx="29">
                  <c:v>Mexico </c:v>
                </c:pt>
                <c:pt idx="30">
                  <c:v>Chile 2</c:v>
                </c:pt>
                <c:pt idx="31">
                  <c:v>Italy </c:v>
                </c:pt>
                <c:pt idx="32">
                  <c:v>Slovak Republic </c:v>
                </c:pt>
                <c:pt idx="33">
                  <c:v>Czech Republic </c:v>
                </c:pt>
                <c:pt idx="34">
                  <c:v>Turkey </c:v>
                </c:pt>
                <c:pt idx="35">
                  <c:v>Brazil 2</c:v>
                </c:pt>
              </c:strCache>
            </c:strRef>
          </c:cat>
          <c:val>
            <c:numRef>
              <c:f>'C_A1.3Data'!$I$5:$I$40</c:f>
              <c:numCache>
                <c:ptCount val="36"/>
                <c:pt idx="0">
                  <c:v>44.84957916388632</c:v>
                </c:pt>
                <c:pt idx="1">
                  <c:v>37.411888771715596</c:v>
                </c:pt>
                <c:pt idx="2">
                  <c:v>22.86670384829894</c:v>
                </c:pt>
                <c:pt idx="3">
                  <c:v>10.584302010003707</c:v>
                </c:pt>
                <c:pt idx="4">
                  <c:v>42.71618057268638</c:v>
                </c:pt>
                <c:pt idx="5">
                  <c:v>30.32988675529296</c:v>
                </c:pt>
                <c:pt idx="6">
                  <c:v>16.947967077032583</c:v>
                </c:pt>
                <c:pt idx="7">
                  <c:v>22.483382275857387</c:v>
                </c:pt>
                <c:pt idx="8">
                  <c:v>24.86248624862486</c:v>
                </c:pt>
                <c:pt idx="9">
                  <c:v>15.951140546222746</c:v>
                </c:pt>
                <c:pt idx="10">
                  <c:v>28.469522629842814</c:v>
                </c:pt>
                <c:pt idx="11">
                  <c:v>37.67267837556982</c:v>
                </c:pt>
                <c:pt idx="12">
                  <c:v>15.292733358956133</c:v>
                </c:pt>
                <c:pt idx="13">
                  <c:v>25.211595007349743</c:v>
                </c:pt>
                <c:pt idx="14">
                  <c:v>26.262803730107812</c:v>
                </c:pt>
                <c:pt idx="15">
                  <c:v>27.30048367765125</c:v>
                </c:pt>
                <c:pt idx="16">
                  <c:v>24.118831822759315</c:v>
                </c:pt>
                <c:pt idx="17">
                  <c:v>24.594802054356514</c:v>
                </c:pt>
                <c:pt idx="18">
                  <c:v>18.191266547220163</c:v>
                </c:pt>
                <c:pt idx="19">
                  <c:v>29.162202586089233</c:v>
                </c:pt>
                <c:pt idx="20">
                  <c:v>23.545841193967686</c:v>
                </c:pt>
                <c:pt idx="21">
                  <c:v>20.658834039452437</c:v>
                </c:pt>
                <c:pt idx="22">
                  <c:v>12.51911032203975</c:v>
                </c:pt>
                <c:pt idx="23">
                  <c:v>12.741760172601195</c:v>
                </c:pt>
                <c:pt idx="24">
                  <c:v>16.28493084893315</c:v>
                </c:pt>
                <c:pt idx="25">
                  <c:v>22.660864159154492</c:v>
                </c:pt>
                <c:pt idx="26">
                  <c:v>15.417338799555525</c:v>
                </c:pt>
                <c:pt idx="27">
                  <c:v>7.258382774648556</c:v>
                </c:pt>
                <c:pt idx="28">
                  <c:v>13.709023611070617</c:v>
                </c:pt>
                <c:pt idx="29">
                  <c:v>8.328660642431698</c:v>
                </c:pt>
                <c:pt idx="30">
                  <c:v>8.735428829376735</c:v>
                </c:pt>
                <c:pt idx="31">
                  <c:v>8.583175744667024</c:v>
                </c:pt>
                <c:pt idx="32">
                  <c:v>11.799914222726548</c:v>
                </c:pt>
                <c:pt idx="33">
                  <c:v>11.090861592846213</c:v>
                </c:pt>
                <c:pt idx="34">
                  <c:v>7.676348547717843</c:v>
                </c:pt>
                <c:pt idx="35">
                  <c:v>3.6596096609838202</c:v>
                </c:pt>
              </c:numCache>
            </c:numRef>
          </c:val>
          <c:smooth val="0"/>
        </c:ser>
        <c:hiLowLines>
          <c:spPr>
            <a:ln w="3175">
              <a:solidFill>
                <a:srgbClr val="333399"/>
              </a:solidFill>
            </a:ln>
          </c:spPr>
        </c:hiLowLines>
        <c:marker val="1"/>
        <c:axId val="31359950"/>
        <c:axId val="13804095"/>
      </c:lineChart>
      <c:catAx>
        <c:axId val="313599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804095"/>
        <c:crosses val="autoZero"/>
        <c:auto val="1"/>
        <c:lblOffset val="100"/>
        <c:tickLblSkip val="1"/>
        <c:noMultiLvlLbl val="0"/>
      </c:catAx>
      <c:valAx>
        <c:axId val="13804095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35995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615"/>
          <c:y val="0.09575"/>
          <c:w val="0.677"/>
          <c:h val="0.02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Chart A1.4.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Generational differences in social sciences and in education (2004)</a:t>
            </a:r>
          </a:p>
        </c:rich>
      </c:tx>
      <c:layout>
        <c:manualLayout>
          <c:xMode val="factor"/>
          <c:yMode val="factor"/>
          <c:x val="-0.0015"/>
          <c:y val="-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25"/>
          <c:y val="0.208"/>
          <c:w val="0.943"/>
          <c:h val="0.4615"/>
        </c:manualLayout>
      </c:layout>
      <c:barChart>
        <c:barDir val="col"/>
        <c:grouping val="clustered"/>
        <c:varyColors val="0"/>
        <c:ser>
          <c:idx val="0"/>
          <c:order val="0"/>
          <c:tx>
            <c:v>Education 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7"/>
              <c:pt idx="0">
                <c:v>Australia </c:v>
              </c:pt>
              <c:pt idx="1">
                <c:v>Austria</c:v>
              </c:pt>
              <c:pt idx="2">
                <c:v>Canada 1</c:v>
              </c:pt>
              <c:pt idx="3">
                <c:v>Denmark </c:v>
              </c:pt>
              <c:pt idx="4">
                <c:v>Finland</c:v>
              </c:pt>
              <c:pt idx="5">
                <c:v>France </c:v>
              </c:pt>
              <c:pt idx="6">
                <c:v>Germany</c:v>
              </c:pt>
              <c:pt idx="7">
                <c:v>Hungary </c:v>
              </c:pt>
              <c:pt idx="8">
                <c:v>Ireland</c:v>
              </c:pt>
              <c:pt idx="9">
                <c:v>Italy</c:v>
              </c:pt>
              <c:pt idx="10">
                <c:v>Netherlands</c:v>
              </c:pt>
              <c:pt idx="11">
                <c:v>Norway</c:v>
              </c:pt>
              <c:pt idx="12">
                <c:v>Portugal </c:v>
              </c:pt>
              <c:pt idx="13">
                <c:v>Slovak Republic</c:v>
              </c:pt>
              <c:pt idx="14">
                <c:v>Spain</c:v>
              </c:pt>
              <c:pt idx="15">
                <c:v>Sweden </c:v>
              </c:pt>
              <c:pt idx="16">
                <c:v>United Kingdom</c:v>
              </c:pt>
            </c:strLit>
          </c:cat>
          <c:val>
            <c:numLit>
              <c:ptCount val="17"/>
              <c:pt idx="0">
                <c:v>1.87682622381418</c:v>
              </c:pt>
              <c:pt idx="1">
                <c:v>1.03120237617806</c:v>
              </c:pt>
              <c:pt idx="2">
                <c:v>1.10106041131105</c:v>
              </c:pt>
              <c:pt idx="3">
                <c:v>0.757497716653588</c:v>
              </c:pt>
              <c:pt idx="4">
                <c:v>1.28640740270097</c:v>
              </c:pt>
              <c:pt idx="5">
                <c:v>0</c:v>
              </c:pt>
              <c:pt idx="6">
                <c:v>0.640153934836344</c:v>
              </c:pt>
              <c:pt idx="7">
                <c:v>1.93583645099697</c:v>
              </c:pt>
              <c:pt idx="8">
                <c:v>1.47550493740269</c:v>
              </c:pt>
              <c:pt idx="9">
                <c:v>2.09360504192422</c:v>
              </c:pt>
              <c:pt idx="10">
                <c:v>0.670418179265107</c:v>
              </c:pt>
              <c:pt idx="11">
                <c:v>1.0160128747163</c:v>
              </c:pt>
              <c:pt idx="12">
                <c:v>3.93913936044216</c:v>
              </c:pt>
              <c:pt idx="13">
                <c:v>1.50169814775786</c:v>
              </c:pt>
              <c:pt idx="14">
                <c:v>2.02426517918032</c:v>
              </c:pt>
              <c:pt idx="15">
                <c:v>0.909606782173826</c:v>
              </c:pt>
              <c:pt idx="16">
                <c:v>0.795873468612954</c:v>
              </c:pt>
            </c:numLit>
          </c:val>
        </c:ser>
        <c:ser>
          <c:idx val="1"/>
          <c:order val="1"/>
          <c:tx>
            <c:v>Social sciences, business and law</c:v>
          </c:tx>
          <c:spPr>
            <a:solidFill>
              <a:srgbClr val="A6A6A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7"/>
              <c:pt idx="0">
                <c:v>Australia </c:v>
              </c:pt>
              <c:pt idx="1">
                <c:v>Austria</c:v>
              </c:pt>
              <c:pt idx="2">
                <c:v>Canada 1</c:v>
              </c:pt>
              <c:pt idx="3">
                <c:v>Denmark </c:v>
              </c:pt>
              <c:pt idx="4">
                <c:v>Finland</c:v>
              </c:pt>
              <c:pt idx="5">
                <c:v>France </c:v>
              </c:pt>
              <c:pt idx="6">
                <c:v>Germany</c:v>
              </c:pt>
              <c:pt idx="7">
                <c:v>Hungary </c:v>
              </c:pt>
              <c:pt idx="8">
                <c:v>Ireland</c:v>
              </c:pt>
              <c:pt idx="9">
                <c:v>Italy</c:v>
              </c:pt>
              <c:pt idx="10">
                <c:v>Netherlands</c:v>
              </c:pt>
              <c:pt idx="11">
                <c:v>Norway</c:v>
              </c:pt>
              <c:pt idx="12">
                <c:v>Portugal </c:v>
              </c:pt>
              <c:pt idx="13">
                <c:v>Slovak Republic</c:v>
              </c:pt>
              <c:pt idx="14">
                <c:v>Spain</c:v>
              </c:pt>
              <c:pt idx="15">
                <c:v>Sweden </c:v>
              </c:pt>
              <c:pt idx="16">
                <c:v>United Kingdom</c:v>
              </c:pt>
            </c:strLit>
          </c:cat>
          <c:val>
            <c:numLit>
              <c:ptCount val="17"/>
              <c:pt idx="0">
                <c:v>3.39614144410128</c:v>
              </c:pt>
              <c:pt idx="1">
                <c:v>2.012674812642</c:v>
              </c:pt>
              <c:pt idx="2">
                <c:v>3.15502527805865</c:v>
              </c:pt>
              <c:pt idx="3">
                <c:v>2.49430786129716</c:v>
              </c:pt>
              <c:pt idx="4">
                <c:v>1.60676566971342</c:v>
              </c:pt>
              <c:pt idx="5">
                <c:v>4.66128456144993</c:v>
              </c:pt>
              <c:pt idx="6">
                <c:v>1.81595992769928</c:v>
              </c:pt>
              <c:pt idx="7">
                <c:v>2.42348571570221</c:v>
              </c:pt>
              <c:pt idx="8">
                <c:v>7.33039329269901</c:v>
              </c:pt>
              <c:pt idx="9">
                <c:v>4.02656647775399</c:v>
              </c:pt>
              <c:pt idx="10">
                <c:v>3.15099071808966</c:v>
              </c:pt>
              <c:pt idx="11">
                <c:v>2.35516228401127</c:v>
              </c:pt>
              <c:pt idx="12">
                <c:v>7.3438443589282</c:v>
              </c:pt>
              <c:pt idx="13">
                <c:v>3.91366002841995</c:v>
              </c:pt>
              <c:pt idx="14">
                <c:v>7.78714815334546</c:v>
              </c:pt>
              <c:pt idx="15">
                <c:v>1.74852818442244</c:v>
              </c:pt>
              <c:pt idx="16">
                <c:v>3.02395993070566</c:v>
              </c:pt>
            </c:numLit>
          </c:val>
        </c:ser>
        <c:axId val="57127992"/>
        <c:axId val="44389881"/>
      </c:barChart>
      <c:lineChart>
        <c:grouping val="standard"/>
        <c:varyColors val="0"/>
        <c:ser>
          <c:idx val="2"/>
          <c:order val="2"/>
          <c:tx>
            <c:v>All fields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003366"/>
              </a:solidFill>
              <a:ln>
                <a:solidFill>
                  <a:srgbClr val="99CC00"/>
                </a:solidFill>
              </a:ln>
            </c:spPr>
          </c:marker>
          <c:cat>
            <c:strLit>
              <c:ptCount val="17"/>
              <c:pt idx="0">
                <c:v>Australia </c:v>
              </c:pt>
              <c:pt idx="1">
                <c:v>Austria</c:v>
              </c:pt>
              <c:pt idx="2">
                <c:v>Canada 1</c:v>
              </c:pt>
              <c:pt idx="3">
                <c:v>Denmark </c:v>
              </c:pt>
              <c:pt idx="4">
                <c:v>Finland</c:v>
              </c:pt>
              <c:pt idx="5">
                <c:v>France </c:v>
              </c:pt>
              <c:pt idx="6">
                <c:v>Germany</c:v>
              </c:pt>
              <c:pt idx="7">
                <c:v>Hungary </c:v>
              </c:pt>
              <c:pt idx="8">
                <c:v>Ireland</c:v>
              </c:pt>
              <c:pt idx="9">
                <c:v>Italy</c:v>
              </c:pt>
              <c:pt idx="10">
                <c:v>Netherlands</c:v>
              </c:pt>
              <c:pt idx="11">
                <c:v>Norway</c:v>
              </c:pt>
              <c:pt idx="12">
                <c:v>Portugal </c:v>
              </c:pt>
              <c:pt idx="13">
                <c:v>Slovak Republic</c:v>
              </c:pt>
              <c:pt idx="14">
                <c:v>Spain</c:v>
              </c:pt>
              <c:pt idx="15">
                <c:v>Sweden </c:v>
              </c:pt>
              <c:pt idx="16">
                <c:v>United Kingdom</c:v>
              </c:pt>
            </c:strLit>
          </c:cat>
          <c:val>
            <c:numLit>
              <c:ptCount val="17"/>
              <c:pt idx="0">
                <c:v>2.62295464914682</c:v>
              </c:pt>
              <c:pt idx="1">
                <c:v>1.88638070184059</c:v>
              </c:pt>
              <c:pt idx="2">
                <c:v>2.3</c:v>
              </c:pt>
              <c:pt idx="3">
                <c:v>1.37375740198239</c:v>
              </c:pt>
              <c:pt idx="4">
                <c:v>1.77546720974316</c:v>
              </c:pt>
              <c:pt idx="5">
                <c:v>2.77871481714897</c:v>
              </c:pt>
              <c:pt idx="6">
                <c:v>1.16299764563503</c:v>
              </c:pt>
              <c:pt idx="7">
                <c:v>1.68062761161565</c:v>
              </c:pt>
              <c:pt idx="8">
                <c:v>4.33997685305142</c:v>
              </c:pt>
              <c:pt idx="9">
                <c:v>2.54514528986422</c:v>
              </c:pt>
              <c:pt idx="10">
                <c:v>1.70224280130066</c:v>
              </c:pt>
              <c:pt idx="11">
                <c:v>2.18525925088387</c:v>
              </c:pt>
              <c:pt idx="12">
                <c:v>5.29350428622323</c:v>
              </c:pt>
              <c:pt idx="13">
                <c:v>2.3010575731032</c:v>
              </c:pt>
              <c:pt idx="14">
                <c:v>4.6710612119524</c:v>
              </c:pt>
              <c:pt idx="15">
                <c:v>1.66871299194164</c:v>
              </c:pt>
              <c:pt idx="16">
                <c:v>2.21101397163371</c:v>
              </c:pt>
            </c:numLit>
          </c:val>
          <c:smooth val="0"/>
        </c:ser>
        <c:ser>
          <c:idx val="3"/>
          <c:order val="3"/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7"/>
              <c:pt idx="0">
                <c:v>Australia </c:v>
              </c:pt>
              <c:pt idx="1">
                <c:v>Austria</c:v>
              </c:pt>
              <c:pt idx="2">
                <c:v>Canada 1</c:v>
              </c:pt>
              <c:pt idx="3">
                <c:v>Denmark </c:v>
              </c:pt>
              <c:pt idx="4">
                <c:v>Finland</c:v>
              </c:pt>
              <c:pt idx="5">
                <c:v>France </c:v>
              </c:pt>
              <c:pt idx="6">
                <c:v>Germany</c:v>
              </c:pt>
              <c:pt idx="7">
                <c:v>Hungary </c:v>
              </c:pt>
              <c:pt idx="8">
                <c:v>Ireland</c:v>
              </c:pt>
              <c:pt idx="9">
                <c:v>Italy</c:v>
              </c:pt>
              <c:pt idx="10">
                <c:v>Netherlands</c:v>
              </c:pt>
              <c:pt idx="11">
                <c:v>Norway</c:v>
              </c:pt>
              <c:pt idx="12">
                <c:v>Portugal </c:v>
              </c:pt>
              <c:pt idx="13">
                <c:v>Slovak Republic</c:v>
              </c:pt>
              <c:pt idx="14">
                <c:v>Spain</c:v>
              </c:pt>
              <c:pt idx="15">
                <c:v>Sweden </c:v>
              </c:pt>
              <c:pt idx="16">
                <c:v>United Kingdom</c:v>
              </c:pt>
            </c:strLit>
          </c:cat>
          <c:val>
            <c:numLit>
              <c:ptCount val="17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</c:numLit>
          </c:val>
          <c:smooth val="0"/>
        </c:ser>
        <c:axId val="57127992"/>
        <c:axId val="44389881"/>
      </c:lineChart>
      <c:catAx>
        <c:axId val="571279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4389881"/>
        <c:crosses val="autoZero"/>
        <c:auto val="1"/>
        <c:lblOffset val="100"/>
        <c:tickLblSkip val="1"/>
        <c:noMultiLvlLbl val="0"/>
      </c:catAx>
      <c:valAx>
        <c:axId val="44389881"/>
        <c:scaling>
          <c:orientation val="minMax"/>
          <c:max val="8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12799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2375"/>
          <c:y val="0.154"/>
          <c:w val="0.82975"/>
          <c:h val="0.02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Chart A1.5 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Distribution of skilled, semi-skilled and unskilled occupations in the workforce (2006)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2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Percentage </a:t>
            </a:r>
          </a:p>
        </c:rich>
      </c:tx>
      <c:layout>
        <c:manualLayout>
          <c:xMode val="factor"/>
          <c:yMode val="factor"/>
          <c:x val="0"/>
          <c:y val="-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153"/>
          <c:w val="0.94225"/>
          <c:h val="0.52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'C_A1.5Data'!$C$7</c:f>
              <c:strCache>
                <c:ptCount val="1"/>
                <c:pt idx="0">
                  <c:v>Skilled</c:v>
                </c:pt>
              </c:strCache>
            </c:strRef>
          </c:tx>
          <c:spPr>
            <a:solidFill>
              <a:srgbClr val="1F49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'C_A1.5Data'!$B$8:$B$34</c:f>
              <c:strCache>
                <c:ptCount val="27"/>
                <c:pt idx="0">
                  <c:v>Turkey</c:v>
                </c:pt>
                <c:pt idx="1">
                  <c:v>Portugal</c:v>
                </c:pt>
                <c:pt idx="2">
                  <c:v>Spain</c:v>
                </c:pt>
                <c:pt idx="3">
                  <c:v>Poland</c:v>
                </c:pt>
                <c:pt idx="4">
                  <c:v>Hungary</c:v>
                </c:pt>
                <c:pt idx="5">
                  <c:v>Slovak Republic</c:v>
                </c:pt>
                <c:pt idx="6">
                  <c:v>United States 1</c:v>
                </c:pt>
                <c:pt idx="7">
                  <c:v>Austria</c:v>
                </c:pt>
                <c:pt idx="8">
                  <c:v>Ireland</c:v>
                </c:pt>
                <c:pt idx="9">
                  <c:v>Slovenia</c:v>
                </c:pt>
                <c:pt idx="10">
                  <c:v>Czech Republic</c:v>
                </c:pt>
                <c:pt idx="11">
                  <c:v>Italy</c:v>
                </c:pt>
                <c:pt idx="12">
                  <c:v>Denmark</c:v>
                </c:pt>
                <c:pt idx="13">
                  <c:v>France</c:v>
                </c:pt>
                <c:pt idx="14">
                  <c:v>Iceland</c:v>
                </c:pt>
                <c:pt idx="15">
                  <c:v>Canada</c:v>
                </c:pt>
                <c:pt idx="16">
                  <c:v>Germany</c:v>
                </c:pt>
                <c:pt idx="17">
                  <c:v>United Kingdom</c:v>
                </c:pt>
                <c:pt idx="18">
                  <c:v>Norway</c:v>
                </c:pt>
                <c:pt idx="19">
                  <c:v>Sweden</c:v>
                </c:pt>
                <c:pt idx="20">
                  <c:v>Finland</c:v>
                </c:pt>
                <c:pt idx="21">
                  <c:v>Belgium</c:v>
                </c:pt>
                <c:pt idx="22">
                  <c:v>Israel</c:v>
                </c:pt>
                <c:pt idx="23">
                  <c:v>Switzerland</c:v>
                </c:pt>
                <c:pt idx="24">
                  <c:v>Luxembourg</c:v>
                </c:pt>
                <c:pt idx="25">
                  <c:v>Australia</c:v>
                </c:pt>
                <c:pt idx="26">
                  <c:v>Netherlands</c:v>
                </c:pt>
              </c:strCache>
            </c:strRef>
          </c:cat>
          <c:val>
            <c:numRef>
              <c:f>'C_A1.5Data'!$C$8:$C$34</c:f>
              <c:numCache>
                <c:ptCount val="27"/>
                <c:pt idx="0">
                  <c:v>22.881481848348276</c:v>
                </c:pt>
                <c:pt idx="1">
                  <c:v>25.58367632827412</c:v>
                </c:pt>
                <c:pt idx="2">
                  <c:v>31.539592567996877</c:v>
                </c:pt>
                <c:pt idx="3">
                  <c:v>32.676224192241435</c:v>
                </c:pt>
                <c:pt idx="4">
                  <c:v>34.488176474127464</c:v>
                </c:pt>
                <c:pt idx="5">
                  <c:v>35.38024030614534</c:v>
                </c:pt>
                <c:pt idx="6">
                  <c:v>35.60186396883685</c:v>
                </c:pt>
                <c:pt idx="7">
                  <c:v>37.717072081469205</c:v>
                </c:pt>
                <c:pt idx="8">
                  <c:v>38.043338391985955</c:v>
                </c:pt>
                <c:pt idx="9">
                  <c:v>38.57589179153958</c:v>
                </c:pt>
                <c:pt idx="10">
                  <c:v>39.333580614616224</c:v>
                </c:pt>
                <c:pt idx="11">
                  <c:v>40.07845557122708</c:v>
                </c:pt>
                <c:pt idx="12">
                  <c:v>40.31974624471343</c:v>
                </c:pt>
                <c:pt idx="13">
                  <c:v>40.42923119154479</c:v>
                </c:pt>
                <c:pt idx="14">
                  <c:v>41.27432450559119</c:v>
                </c:pt>
                <c:pt idx="15">
                  <c:v>41.50461622840428</c:v>
                </c:pt>
                <c:pt idx="16">
                  <c:v>41.509797419216405</c:v>
                </c:pt>
                <c:pt idx="17">
                  <c:v>41.95784310240643</c:v>
                </c:pt>
                <c:pt idx="18">
                  <c:v>42.72986629278531</c:v>
                </c:pt>
                <c:pt idx="19">
                  <c:v>43.02033309123901</c:v>
                </c:pt>
                <c:pt idx="20">
                  <c:v>44.05565074336405</c:v>
                </c:pt>
                <c:pt idx="21">
                  <c:v>44.82277143320157</c:v>
                </c:pt>
                <c:pt idx="22">
                  <c:v>45.16838126287349</c:v>
                </c:pt>
                <c:pt idx="23">
                  <c:v>45.545013504381146</c:v>
                </c:pt>
                <c:pt idx="24">
                  <c:v>45.55994079921065</c:v>
                </c:pt>
                <c:pt idx="25">
                  <c:v>45.76680885638838</c:v>
                </c:pt>
                <c:pt idx="26">
                  <c:v>47.40975300823306</c:v>
                </c:pt>
              </c:numCache>
            </c:numRef>
          </c:val>
        </c:ser>
        <c:ser>
          <c:idx val="1"/>
          <c:order val="1"/>
          <c:tx>
            <c:strRef>
              <c:f>'C_A1.5Data'!$D$7</c:f>
              <c:strCache>
                <c:ptCount val="1"/>
                <c:pt idx="0">
                  <c:v>Semi-skilled</c:v>
                </c:pt>
              </c:strCache>
            </c:strRef>
          </c:tx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'C_A1.5Data'!$B$8:$B$34</c:f>
              <c:strCache>
                <c:ptCount val="27"/>
                <c:pt idx="0">
                  <c:v>Turkey</c:v>
                </c:pt>
                <c:pt idx="1">
                  <c:v>Portugal</c:v>
                </c:pt>
                <c:pt idx="2">
                  <c:v>Spain</c:v>
                </c:pt>
                <c:pt idx="3">
                  <c:v>Poland</c:v>
                </c:pt>
                <c:pt idx="4">
                  <c:v>Hungary</c:v>
                </c:pt>
                <c:pt idx="5">
                  <c:v>Slovak Republic</c:v>
                </c:pt>
                <c:pt idx="6">
                  <c:v>United States 1</c:v>
                </c:pt>
                <c:pt idx="7">
                  <c:v>Austria</c:v>
                </c:pt>
                <c:pt idx="8">
                  <c:v>Ireland</c:v>
                </c:pt>
                <c:pt idx="9">
                  <c:v>Slovenia</c:v>
                </c:pt>
                <c:pt idx="10">
                  <c:v>Czech Republic</c:v>
                </c:pt>
                <c:pt idx="11">
                  <c:v>Italy</c:v>
                </c:pt>
                <c:pt idx="12">
                  <c:v>Denmark</c:v>
                </c:pt>
                <c:pt idx="13">
                  <c:v>France</c:v>
                </c:pt>
                <c:pt idx="14">
                  <c:v>Iceland</c:v>
                </c:pt>
                <c:pt idx="15">
                  <c:v>Canada</c:v>
                </c:pt>
                <c:pt idx="16">
                  <c:v>Germany</c:v>
                </c:pt>
                <c:pt idx="17">
                  <c:v>United Kingdom</c:v>
                </c:pt>
                <c:pt idx="18">
                  <c:v>Norway</c:v>
                </c:pt>
                <c:pt idx="19">
                  <c:v>Sweden</c:v>
                </c:pt>
                <c:pt idx="20">
                  <c:v>Finland</c:v>
                </c:pt>
                <c:pt idx="21">
                  <c:v>Belgium</c:v>
                </c:pt>
                <c:pt idx="22">
                  <c:v>Israel</c:v>
                </c:pt>
                <c:pt idx="23">
                  <c:v>Switzerland</c:v>
                </c:pt>
                <c:pt idx="24">
                  <c:v>Luxembourg</c:v>
                </c:pt>
                <c:pt idx="25">
                  <c:v>Australia</c:v>
                </c:pt>
                <c:pt idx="26">
                  <c:v>Netherlands</c:v>
                </c:pt>
              </c:strCache>
            </c:strRef>
          </c:cat>
          <c:val>
            <c:numRef>
              <c:f>'C_A1.5Data'!$D$8:$D$34</c:f>
              <c:numCache>
                <c:ptCount val="27"/>
                <c:pt idx="0">
                  <c:v>66.18295280075282</c:v>
                </c:pt>
                <c:pt idx="1">
                  <c:v>62.35084291563554</c:v>
                </c:pt>
                <c:pt idx="2">
                  <c:v>53.69082406150557</c:v>
                </c:pt>
                <c:pt idx="3">
                  <c:v>59.65822154601761</c:v>
                </c:pt>
                <c:pt idx="4">
                  <c:v>57.56227099653156</c:v>
                </c:pt>
                <c:pt idx="5">
                  <c:v>54.84278650227573</c:v>
                </c:pt>
                <c:pt idx="6">
                  <c:v>64.39813603116316</c:v>
                </c:pt>
                <c:pt idx="7">
                  <c:v>51.64300390703105</c:v>
                </c:pt>
                <c:pt idx="8">
                  <c:v>52.74139663457781</c:v>
                </c:pt>
                <c:pt idx="9">
                  <c:v>54.537594483490246</c:v>
                </c:pt>
                <c:pt idx="10">
                  <c:v>53.38464481677169</c:v>
                </c:pt>
                <c:pt idx="11">
                  <c:v>50.44076163610719</c:v>
                </c:pt>
                <c:pt idx="12">
                  <c:v>48.64654732390258</c:v>
                </c:pt>
                <c:pt idx="13">
                  <c:v>50.03671442288022</c:v>
                </c:pt>
                <c:pt idx="14">
                  <c:v>51.28026368549962</c:v>
                </c:pt>
                <c:pt idx="15">
                  <c:v>50.121575916389894</c:v>
                </c:pt>
                <c:pt idx="16">
                  <c:v>48.81833294861083</c:v>
                </c:pt>
                <c:pt idx="17">
                  <c:v>47.46738705434899</c:v>
                </c:pt>
                <c:pt idx="18">
                  <c:v>52.283761951411314</c:v>
                </c:pt>
                <c:pt idx="19">
                  <c:v>50.88048615904438</c:v>
                </c:pt>
                <c:pt idx="20">
                  <c:v>47.83960300840317</c:v>
                </c:pt>
                <c:pt idx="21">
                  <c:v>45.80114600502273</c:v>
                </c:pt>
                <c:pt idx="22">
                  <c:v>46.73754220616898</c:v>
                </c:pt>
                <c:pt idx="23">
                  <c:v>49.07383064330338</c:v>
                </c:pt>
                <c:pt idx="24">
                  <c:v>44.06553198487091</c:v>
                </c:pt>
                <c:pt idx="25">
                  <c:v>48.42778793418647</c:v>
                </c:pt>
                <c:pt idx="26">
                  <c:v>43.06523115896137</c:v>
                </c:pt>
              </c:numCache>
            </c:numRef>
          </c:val>
        </c:ser>
        <c:ser>
          <c:idx val="2"/>
          <c:order val="2"/>
          <c:tx>
            <c:strRef>
              <c:f>'C_A1.5Data'!$E$7</c:f>
              <c:strCache>
                <c:ptCount val="1"/>
                <c:pt idx="0">
                  <c:v>Unskilled</c:v>
                </c:pt>
              </c:strCache>
            </c:strRef>
          </c:tx>
          <c:spPr>
            <a:noFill/>
            <a:ln w="25400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'C_A1.5Data'!$B$8:$B$34</c:f>
              <c:strCache>
                <c:ptCount val="27"/>
                <c:pt idx="0">
                  <c:v>Turkey</c:v>
                </c:pt>
                <c:pt idx="1">
                  <c:v>Portugal</c:v>
                </c:pt>
                <c:pt idx="2">
                  <c:v>Spain</c:v>
                </c:pt>
                <c:pt idx="3">
                  <c:v>Poland</c:v>
                </c:pt>
                <c:pt idx="4">
                  <c:v>Hungary</c:v>
                </c:pt>
                <c:pt idx="5">
                  <c:v>Slovak Republic</c:v>
                </c:pt>
                <c:pt idx="6">
                  <c:v>United States 1</c:v>
                </c:pt>
                <c:pt idx="7">
                  <c:v>Austria</c:v>
                </c:pt>
                <c:pt idx="8">
                  <c:v>Ireland</c:v>
                </c:pt>
                <c:pt idx="9">
                  <c:v>Slovenia</c:v>
                </c:pt>
                <c:pt idx="10">
                  <c:v>Czech Republic</c:v>
                </c:pt>
                <c:pt idx="11">
                  <c:v>Italy</c:v>
                </c:pt>
                <c:pt idx="12">
                  <c:v>Denmark</c:v>
                </c:pt>
                <c:pt idx="13">
                  <c:v>France</c:v>
                </c:pt>
                <c:pt idx="14">
                  <c:v>Iceland</c:v>
                </c:pt>
                <c:pt idx="15">
                  <c:v>Canada</c:v>
                </c:pt>
                <c:pt idx="16">
                  <c:v>Germany</c:v>
                </c:pt>
                <c:pt idx="17">
                  <c:v>United Kingdom</c:v>
                </c:pt>
                <c:pt idx="18">
                  <c:v>Norway</c:v>
                </c:pt>
                <c:pt idx="19">
                  <c:v>Sweden</c:v>
                </c:pt>
                <c:pt idx="20">
                  <c:v>Finland</c:v>
                </c:pt>
                <c:pt idx="21">
                  <c:v>Belgium</c:v>
                </c:pt>
                <c:pt idx="22">
                  <c:v>Israel</c:v>
                </c:pt>
                <c:pt idx="23">
                  <c:v>Switzerland</c:v>
                </c:pt>
                <c:pt idx="24">
                  <c:v>Luxembourg</c:v>
                </c:pt>
                <c:pt idx="25">
                  <c:v>Australia</c:v>
                </c:pt>
                <c:pt idx="26">
                  <c:v>Netherlands</c:v>
                </c:pt>
              </c:strCache>
            </c:strRef>
          </c:cat>
          <c:val>
            <c:numRef>
              <c:f>'C_A1.5Data'!$E$8:$E$34</c:f>
              <c:numCache>
                <c:ptCount val="27"/>
                <c:pt idx="0">
                  <c:v>10.935565350898916</c:v>
                </c:pt>
                <c:pt idx="1">
                  <c:v>12.065480756090334</c:v>
                </c:pt>
                <c:pt idx="2">
                  <c:v>14.769583370497552</c:v>
                </c:pt>
                <c:pt idx="3">
                  <c:v>7.665554261740961</c:v>
                </c:pt>
                <c:pt idx="4">
                  <c:v>7.949552529340986</c:v>
                </c:pt>
                <c:pt idx="5">
                  <c:v>9.776973191578934</c:v>
                </c:pt>
                <c:pt idx="7">
                  <c:v>10.639924011499758</c:v>
                </c:pt>
                <c:pt idx="8">
                  <c:v>9.215264973436247</c:v>
                </c:pt>
                <c:pt idx="9">
                  <c:v>6.886513724970163</c:v>
                </c:pt>
                <c:pt idx="10">
                  <c:v>7.281774568612096</c:v>
                </c:pt>
                <c:pt idx="11">
                  <c:v>9.480782792665726</c:v>
                </c:pt>
                <c:pt idx="12">
                  <c:v>11.033706431383987</c:v>
                </c:pt>
                <c:pt idx="13">
                  <c:v>9.53405438557499</c:v>
                </c:pt>
                <c:pt idx="14">
                  <c:v>7.4454118089092</c:v>
                </c:pt>
                <c:pt idx="15">
                  <c:v>8.373807855205825</c:v>
                </c:pt>
                <c:pt idx="16">
                  <c:v>9.671869632172772</c:v>
                </c:pt>
                <c:pt idx="17">
                  <c:v>10.574769843244589</c:v>
                </c:pt>
                <c:pt idx="18">
                  <c:v>4.986371755803406</c:v>
                </c:pt>
                <c:pt idx="19">
                  <c:v>6.099180749716606</c:v>
                </c:pt>
                <c:pt idx="20">
                  <c:v>8.10474624823277</c:v>
                </c:pt>
                <c:pt idx="21">
                  <c:v>9.37608256177569</c:v>
                </c:pt>
                <c:pt idx="22">
                  <c:v>8.094076530957535</c:v>
                </c:pt>
                <c:pt idx="23">
                  <c:v>5.381155852315481</c:v>
                </c:pt>
                <c:pt idx="24">
                  <c:v>10.374527215918434</c:v>
                </c:pt>
                <c:pt idx="25">
                  <c:v>5.8054032094251475</c:v>
                </c:pt>
                <c:pt idx="26">
                  <c:v>9.525015832805574</c:v>
                </c:pt>
              </c:numCache>
            </c:numRef>
          </c:val>
        </c:ser>
        <c:axId val="63964610"/>
        <c:axId val="38810579"/>
      </c:barChart>
      <c:catAx>
        <c:axId val="639646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810579"/>
        <c:crosses val="autoZero"/>
        <c:auto val="1"/>
        <c:lblOffset val="100"/>
        <c:tickLblSkip val="1"/>
        <c:noMultiLvlLbl val="0"/>
      </c:catAx>
      <c:valAx>
        <c:axId val="38810579"/>
        <c:scaling>
          <c:orientation val="minMax"/>
          <c:max val="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25"/>
              <c:y val="0.12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964610"/>
        <c:crossesAt val="1"/>
        <c:crossBetween val="between"/>
        <c:dispUnits/>
      </c:valAx>
      <c:spPr>
        <a:noFill/>
        <a:ln w="12700">
          <a:solidFill>
            <a:srgbClr val="C0C0C0"/>
          </a:solidFill>
          <a:prstDash val="dash"/>
        </a:ln>
      </c:spPr>
    </c:plotArea>
    <c:legend>
      <c:legendPos val="r"/>
      <c:layout>
        <c:manualLayout>
          <c:xMode val="edge"/>
          <c:yMode val="edge"/>
          <c:x val="0.24175"/>
          <c:y val="0.096"/>
          <c:w val="0.57825"/>
          <c:h val="0.05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Chart A1.6. 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Difference between skilled jobs (ISCO 1-3) and proportion of tertiary educated in 2006 and changes in skilled jobs and tertiary attainment between 1998-2006 </a:t>
            </a:r>
          </a:p>
        </c:rich>
      </c:tx>
      <c:layout>
        <c:manualLayout>
          <c:xMode val="factor"/>
          <c:yMode val="factor"/>
          <c:x val="-0.0015"/>
          <c:y val="-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5"/>
          <c:y val="0.229"/>
          <c:w val="0.9195"/>
          <c:h val="0.591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'C_A1.6Data'!$B$7</c:f>
              <c:strCache>
                <c:ptCount val="1"/>
                <c:pt idx="0">
                  <c:v>Change in tertiary attainment (ISCED 5/6) in the 25-to-64-year-old population between 1998 and 2006</c:v>
                </c:pt>
              </c:strCache>
            </c:strRef>
          </c:tx>
          <c:spPr>
            <a:solidFill>
              <a:srgbClr val="1F49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'C_A1.6Data'!$E$8:$E$34</c:f>
              <c:strCache>
                <c:ptCount val="27"/>
                <c:pt idx="0">
                  <c:v>Canada</c:v>
                </c:pt>
                <c:pt idx="1">
                  <c:v>United States 2</c:v>
                </c:pt>
                <c:pt idx="2">
                  <c:v>Israel</c:v>
                </c:pt>
                <c:pt idx="3">
                  <c:v>Spain</c:v>
                </c:pt>
                <c:pt idx="4">
                  <c:v>Denmark</c:v>
                </c:pt>
                <c:pt idx="5">
                  <c:v>Ireland</c:v>
                </c:pt>
                <c:pt idx="6">
                  <c:v>Finland</c:v>
                </c:pt>
                <c:pt idx="7">
                  <c:v>United Kingdom</c:v>
                </c:pt>
                <c:pt idx="8">
                  <c:v>Portugal</c:v>
                </c:pt>
                <c:pt idx="9">
                  <c:v>Belgium</c:v>
                </c:pt>
                <c:pt idx="10">
                  <c:v>Norway</c:v>
                </c:pt>
                <c:pt idx="11">
                  <c:v>Sweden</c:v>
                </c:pt>
                <c:pt idx="12">
                  <c:v>Turkey</c:v>
                </c:pt>
                <c:pt idx="13">
                  <c:v>France</c:v>
                </c:pt>
                <c:pt idx="14">
                  <c:v>Poland</c:v>
                </c:pt>
                <c:pt idx="15">
                  <c:v>Iceland</c:v>
                </c:pt>
                <c:pt idx="16">
                  <c:v>Australia</c:v>
                </c:pt>
                <c:pt idx="17">
                  <c:v>Hungary</c:v>
                </c:pt>
                <c:pt idx="18">
                  <c:v>Switzerland</c:v>
                </c:pt>
                <c:pt idx="19">
                  <c:v>Germany 1</c:v>
                </c:pt>
                <c:pt idx="20">
                  <c:v>Slovenia</c:v>
                </c:pt>
                <c:pt idx="21">
                  <c:v>Netherlands</c:v>
                </c:pt>
                <c:pt idx="22">
                  <c:v>Austria</c:v>
                </c:pt>
                <c:pt idx="23">
                  <c:v>Slovak Republic</c:v>
                </c:pt>
                <c:pt idx="24">
                  <c:v>Luxembourg</c:v>
                </c:pt>
                <c:pt idx="25">
                  <c:v>Czech Republic</c:v>
                </c:pt>
                <c:pt idx="26">
                  <c:v>Italy</c:v>
                </c:pt>
              </c:strCache>
            </c:strRef>
          </c:cat>
          <c:val>
            <c:numRef>
              <c:f>'C_A1.6Data'!$B$8:$B$34</c:f>
              <c:numCache>
                <c:ptCount val="27"/>
                <c:pt idx="0">
                  <c:v>8.835460583397259</c:v>
                </c:pt>
                <c:pt idx="1">
                  <c:v>4.614660004674009</c:v>
                </c:pt>
                <c:pt idx="2">
                  <c:v>#N/A</c:v>
                </c:pt>
                <c:pt idx="3">
                  <c:v>8.791997325047655</c:v>
                </c:pt>
                <c:pt idx="4">
                  <c:v>9.364396094017769</c:v>
                </c:pt>
                <c:pt idx="5">
                  <c:v>9.713127581459634</c:v>
                </c:pt>
                <c:pt idx="6">
                  <c:v>4.986933200166</c:v>
                </c:pt>
                <c:pt idx="7">
                  <c:v>6.94995692840375</c:v>
                </c:pt>
                <c:pt idx="8">
                  <c:v>5.157070988765351</c:v>
                </c:pt>
                <c:pt idx="9">
                  <c:v>6.454314419111262</c:v>
                </c:pt>
                <c:pt idx="10">
                  <c:v>5.538993637471706</c:v>
                </c:pt>
                <c:pt idx="11">
                  <c:v>2.533795093397101</c:v>
                </c:pt>
                <c:pt idx="12">
                  <c:v>2.944044839838406</c:v>
                </c:pt>
                <c:pt idx="13">
                  <c:v>5.5780544782786485</c:v>
                </c:pt>
                <c:pt idx="14">
                  <c:v>7.038499963008377</c:v>
                </c:pt>
                <c:pt idx="15">
                  <c:v>8.527015601293773</c:v>
                </c:pt>
                <c:pt idx="16">
                  <c:v>7.601504276251758</c:v>
                </c:pt>
                <c:pt idx="17">
                  <c:v>4.532060710497701</c:v>
                </c:pt>
                <c:pt idx="18">
                  <c:v>6.922973925782894</c:v>
                </c:pt>
                <c:pt idx="19">
                  <c:v>1.7</c:v>
                </c:pt>
                <c:pt idx="20">
                  <c:v>#N/A</c:v>
                </c:pt>
                <c:pt idx="21">
                  <c:v>5.96991015761848</c:v>
                </c:pt>
                <c:pt idx="22">
                  <c:v>6.7511901019584</c:v>
                </c:pt>
                <c:pt idx="23">
                  <c:v>3.9055655486045047</c:v>
                </c:pt>
                <c:pt idx="24">
                  <c:v>5.653530208053545</c:v>
                </c:pt>
                <c:pt idx="25">
                  <c:v>3.1314719501202486</c:v>
                </c:pt>
                <c:pt idx="26">
                  <c:v>4.279271803370264</c:v>
                </c:pt>
              </c:numCache>
            </c:numRef>
          </c:val>
        </c:ser>
        <c:ser>
          <c:idx val="1"/>
          <c:order val="1"/>
          <c:tx>
            <c:strRef>
              <c:f>'C_A1.6Data'!$C$7</c:f>
              <c:strCache>
                <c:ptCount val="1"/>
                <c:pt idx="0">
                  <c:v>Change in skilled occupations (ISCO 1-3) in the 25-to-64-year-old population between 1998 and 2006</c:v>
                </c:pt>
              </c:strCache>
            </c:strRef>
          </c:tx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'C_A1.6Data'!$E$8:$E$34</c:f>
              <c:strCache>
                <c:ptCount val="27"/>
                <c:pt idx="0">
                  <c:v>Canada</c:v>
                </c:pt>
                <c:pt idx="1">
                  <c:v>United States 2</c:v>
                </c:pt>
                <c:pt idx="2">
                  <c:v>Israel</c:v>
                </c:pt>
                <c:pt idx="3">
                  <c:v>Spain</c:v>
                </c:pt>
                <c:pt idx="4">
                  <c:v>Denmark</c:v>
                </c:pt>
                <c:pt idx="5">
                  <c:v>Ireland</c:v>
                </c:pt>
                <c:pt idx="6">
                  <c:v>Finland</c:v>
                </c:pt>
                <c:pt idx="7">
                  <c:v>United Kingdom</c:v>
                </c:pt>
                <c:pt idx="8">
                  <c:v>Portugal</c:v>
                </c:pt>
                <c:pt idx="9">
                  <c:v>Belgium</c:v>
                </c:pt>
                <c:pt idx="10">
                  <c:v>Norway</c:v>
                </c:pt>
                <c:pt idx="11">
                  <c:v>Sweden</c:v>
                </c:pt>
                <c:pt idx="12">
                  <c:v>Turkey</c:v>
                </c:pt>
                <c:pt idx="13">
                  <c:v>France</c:v>
                </c:pt>
                <c:pt idx="14">
                  <c:v>Poland</c:v>
                </c:pt>
                <c:pt idx="15">
                  <c:v>Iceland</c:v>
                </c:pt>
                <c:pt idx="16">
                  <c:v>Australia</c:v>
                </c:pt>
                <c:pt idx="17">
                  <c:v>Hungary</c:v>
                </c:pt>
                <c:pt idx="18">
                  <c:v>Switzerland</c:v>
                </c:pt>
                <c:pt idx="19">
                  <c:v>Germany 1</c:v>
                </c:pt>
                <c:pt idx="20">
                  <c:v>Slovenia</c:v>
                </c:pt>
                <c:pt idx="21">
                  <c:v>Netherlands</c:v>
                </c:pt>
                <c:pt idx="22">
                  <c:v>Austria</c:v>
                </c:pt>
                <c:pt idx="23">
                  <c:v>Slovak Republic</c:v>
                </c:pt>
                <c:pt idx="24">
                  <c:v>Luxembourg</c:v>
                </c:pt>
                <c:pt idx="25">
                  <c:v>Czech Republic</c:v>
                </c:pt>
                <c:pt idx="26">
                  <c:v>Italy</c:v>
                </c:pt>
              </c:strCache>
            </c:strRef>
          </c:cat>
          <c:val>
            <c:numRef>
              <c:f>'C_A1.6Data'!$C$8:$C$34</c:f>
              <c:numCache>
                <c:ptCount val="27"/>
                <c:pt idx="0">
                  <c:v>3.1427420718788</c:v>
                </c:pt>
                <c:pt idx="1">
                  <c:v>2.125564358216458</c:v>
                </c:pt>
                <c:pt idx="2">
                  <c:v>1.5058408941186059</c:v>
                </c:pt>
                <c:pt idx="3">
                  <c:v>1.752060109529726</c:v>
                </c:pt>
                <c:pt idx="4">
                  <c:v>9.349862650438496</c:v>
                </c:pt>
                <c:pt idx="5">
                  <c:v>-1.4703552995878795</c:v>
                </c:pt>
                <c:pt idx="6">
                  <c:v>3.2876626154654858</c:v>
                </c:pt>
                <c:pt idx="7">
                  <c:v>1.3629826402737137</c:v>
                </c:pt>
                <c:pt idx="8">
                  <c:v>4.045960294373774</c:v>
                </c:pt>
                <c:pt idx="9">
                  <c:v>4.009052869590022</c:v>
                </c:pt>
                <c:pt idx="10">
                  <c:v>3.4862704458217735</c:v>
                </c:pt>
                <c:pt idx="11">
                  <c:v>2.095120246372076</c:v>
                </c:pt>
                <c:pt idx="12">
                  <c:v>#N/A</c:v>
                </c:pt>
                <c:pt idx="13">
                  <c:v>4.931977470674724</c:v>
                </c:pt>
                <c:pt idx="14">
                  <c:v>4.186227962261039</c:v>
                </c:pt>
                <c:pt idx="15">
                  <c:v>7.951518916543293</c:v>
                </c:pt>
                <c:pt idx="16">
                  <c:v>#N/A</c:v>
                </c:pt>
                <c:pt idx="17">
                  <c:v>2.355995442031002</c:v>
                </c:pt>
                <c:pt idx="18">
                  <c:v>3.65895440394349</c:v>
                </c:pt>
                <c:pt idx="19">
                  <c:v>3.3206419343372815</c:v>
                </c:pt>
                <c:pt idx="20">
                  <c:v>9.266464407301399</c:v>
                </c:pt>
                <c:pt idx="21">
                  <c:v>-1.0687134806688476</c:v>
                </c:pt>
                <c:pt idx="22">
                  <c:v>6.768332406285623</c:v>
                </c:pt>
                <c:pt idx="23">
                  <c:v>3.086251098416639</c:v>
                </c:pt>
                <c:pt idx="24">
                  <c:v>4.3616542344488565</c:v>
                </c:pt>
                <c:pt idx="25">
                  <c:v>3.956924729586021</c:v>
                </c:pt>
                <c:pt idx="26">
                  <c:v>11.339410577848913</c:v>
                </c:pt>
              </c:numCache>
            </c:numRef>
          </c:val>
        </c:ser>
        <c:ser>
          <c:idx val="2"/>
          <c:order val="2"/>
          <c:tx>
            <c:strRef>
              <c:f>'C_A1.6Data'!$D$7</c:f>
              <c:strCache>
                <c:ptCount val="1"/>
                <c:pt idx="0">
                  <c:v>Difference between skilled jobs and tertiary educated in the 25-to-64-year-old population (2006)</c:v>
                </c:pt>
              </c:strCache>
            </c:strRef>
          </c:tx>
          <c:spPr>
            <a:solidFill>
              <a:srgbClr val="B7DEE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'C_A1.6Data'!$E$8:$E$34</c:f>
              <c:strCache>
                <c:ptCount val="27"/>
                <c:pt idx="0">
                  <c:v>Canada</c:v>
                </c:pt>
                <c:pt idx="1">
                  <c:v>United States 2</c:v>
                </c:pt>
                <c:pt idx="2">
                  <c:v>Israel</c:v>
                </c:pt>
                <c:pt idx="3">
                  <c:v>Spain</c:v>
                </c:pt>
                <c:pt idx="4">
                  <c:v>Denmark</c:v>
                </c:pt>
                <c:pt idx="5">
                  <c:v>Ireland</c:v>
                </c:pt>
                <c:pt idx="6">
                  <c:v>Finland</c:v>
                </c:pt>
                <c:pt idx="7">
                  <c:v>United Kingdom</c:v>
                </c:pt>
                <c:pt idx="8">
                  <c:v>Portugal</c:v>
                </c:pt>
                <c:pt idx="9">
                  <c:v>Belgium</c:v>
                </c:pt>
                <c:pt idx="10">
                  <c:v>Norway</c:v>
                </c:pt>
                <c:pt idx="11">
                  <c:v>Sweden</c:v>
                </c:pt>
                <c:pt idx="12">
                  <c:v>Turkey</c:v>
                </c:pt>
                <c:pt idx="13">
                  <c:v>France</c:v>
                </c:pt>
                <c:pt idx="14">
                  <c:v>Poland</c:v>
                </c:pt>
                <c:pt idx="15">
                  <c:v>Iceland</c:v>
                </c:pt>
                <c:pt idx="16">
                  <c:v>Australia</c:v>
                </c:pt>
                <c:pt idx="17">
                  <c:v>Hungary</c:v>
                </c:pt>
                <c:pt idx="18">
                  <c:v>Switzerland</c:v>
                </c:pt>
                <c:pt idx="19">
                  <c:v>Germany 1</c:v>
                </c:pt>
                <c:pt idx="20">
                  <c:v>Slovenia</c:v>
                </c:pt>
                <c:pt idx="21">
                  <c:v>Netherlands</c:v>
                </c:pt>
                <c:pt idx="22">
                  <c:v>Austria</c:v>
                </c:pt>
                <c:pt idx="23">
                  <c:v>Slovak Republic</c:v>
                </c:pt>
                <c:pt idx="24">
                  <c:v>Luxembourg</c:v>
                </c:pt>
                <c:pt idx="25">
                  <c:v>Czech Republic</c:v>
                </c:pt>
                <c:pt idx="26">
                  <c:v>Italy</c:v>
                </c:pt>
              </c:strCache>
            </c:strRef>
          </c:cat>
          <c:val>
            <c:numRef>
              <c:f>'C_A1.6Data'!$D$8:$D$34</c:f>
              <c:numCache>
                <c:ptCount val="27"/>
                <c:pt idx="0">
                  <c:v>-1.288160402191771</c:v>
                </c:pt>
                <c:pt idx="1">
                  <c:v>-0.6022385699027168</c:v>
                </c:pt>
                <c:pt idx="2">
                  <c:v>2.4038209577830045</c:v>
                </c:pt>
                <c:pt idx="3">
                  <c:v>4.936759449463999</c:v>
                </c:pt>
                <c:pt idx="4">
                  <c:v>10.559565129206234</c:v>
                </c:pt>
                <c:pt idx="5">
                  <c:v>10.446423155957234</c:v>
                </c:pt>
                <c:pt idx="6">
                  <c:v>12.58287696680587</c:v>
                </c:pt>
                <c:pt idx="7">
                  <c:v>13.56471801919922</c:v>
                </c:pt>
                <c:pt idx="8">
                  <c:v>14.199365410894917</c:v>
                </c:pt>
                <c:pt idx="9">
                  <c:v>14.337132595515758</c:v>
                </c:pt>
                <c:pt idx="10">
                  <c:v>14.642047216990143</c:v>
                </c:pt>
                <c:pt idx="11">
                  <c:v>15.068745154855005</c:v>
                </c:pt>
                <c:pt idx="12">
                  <c:v>15.216225147990814</c:v>
                </c:pt>
                <c:pt idx="13">
                  <c:v>15.978235271817894</c:v>
                </c:pt>
                <c:pt idx="14">
                  <c:v>16.868139798306824</c:v>
                </c:pt>
                <c:pt idx="15">
                  <c:v>17.562581252396964</c:v>
                </c:pt>
                <c:pt idx="16">
                  <c:v>17.63546999845436</c:v>
                </c:pt>
                <c:pt idx="17">
                  <c:v>17.767642638581588</c:v>
                </c:pt>
                <c:pt idx="18">
                  <c:v>18.81963342617531</c:v>
                </c:pt>
                <c:pt idx="19">
                  <c:v>19.561259289138732</c:v>
                </c:pt>
                <c:pt idx="20">
                  <c:v>21.28105980052198</c:v>
                </c:pt>
                <c:pt idx="21">
                  <c:v>22.512504651174872</c:v>
                </c:pt>
                <c:pt idx="22">
                  <c:v>22.59429339786025</c:v>
                </c:pt>
                <c:pt idx="23">
                  <c:v>22.59208899186378</c:v>
                </c:pt>
                <c:pt idx="24">
                  <c:v>23.03896075157659</c:v>
                </c:pt>
                <c:pt idx="25">
                  <c:v>26.960127452393827</c:v>
                </c:pt>
                <c:pt idx="26">
                  <c:v>28.44649732928302</c:v>
                </c:pt>
              </c:numCache>
            </c:numRef>
          </c:val>
        </c:ser>
        <c:axId val="13750892"/>
        <c:axId val="56649165"/>
      </c:barChart>
      <c:catAx>
        <c:axId val="137508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649165"/>
        <c:crosses val="autoZero"/>
        <c:auto val="1"/>
        <c:lblOffset val="100"/>
        <c:tickLblSkip val="1"/>
        <c:noMultiLvlLbl val="0"/>
      </c:catAx>
      <c:valAx>
        <c:axId val="56649165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375089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  <a:prstDash val="dash"/>
        </a:ln>
      </c:spPr>
    </c:plotArea>
    <c:legend>
      <c:legendPos val="t"/>
      <c:layout>
        <c:manualLayout>
          <c:xMode val="edge"/>
          <c:yMode val="edge"/>
          <c:x val="0.0795"/>
          <c:y val="0.12125"/>
          <c:w val="0.80125"/>
          <c:h val="0.08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Chart A1.7 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Relation between matching of tertiary educated (5A/6)  to skilled jobs and  the difference between skilled jobs and proportion of tertiary educated in the economy</a:t>
            </a:r>
          </a:p>
        </c:rich>
      </c:tx>
      <c:layout>
        <c:manualLayout>
          <c:xMode val="factor"/>
          <c:yMode val="factor"/>
          <c:x val="-0.0015"/>
          <c:y val="-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25"/>
          <c:y val="0.11925"/>
          <c:w val="0.94225"/>
          <c:h val="0.486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AUS</a:t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AUT</a:t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BEL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CAN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CZE</a:t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DNK</a:t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FIN</a:t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FRA</a:t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DEU</a:t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HUN</a:t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ISL</a:t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IRL</a:t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ITA</a:t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LUX</a:t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NLD</a:t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NOR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POL</a:t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PRT</a:t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SVK</a:t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ESP</a:t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SWE</a:t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CHE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TUR</a:t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UKM</a:t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USA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ISR</a:t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SLO</a:t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Percent val="0"/>
          </c:dLbls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'C_A1.7Data'!$D$5:$D$31</c:f>
              <c:numCache>
                <c:ptCount val="27"/>
                <c:pt idx="0">
                  <c:v>17.63546999845436</c:v>
                </c:pt>
                <c:pt idx="1">
                  <c:v>22.59429339786025</c:v>
                </c:pt>
                <c:pt idx="2">
                  <c:v>14.337132595515758</c:v>
                </c:pt>
                <c:pt idx="3">
                  <c:v>-1.288160402191771</c:v>
                </c:pt>
                <c:pt idx="4">
                  <c:v>26.960127452393827</c:v>
                </c:pt>
                <c:pt idx="5">
                  <c:v>10.559565129206234</c:v>
                </c:pt>
                <c:pt idx="6">
                  <c:v>12.58287696680587</c:v>
                </c:pt>
                <c:pt idx="7">
                  <c:v>15.978235271817894</c:v>
                </c:pt>
                <c:pt idx="8">
                  <c:v>19.561259289138732</c:v>
                </c:pt>
                <c:pt idx="9">
                  <c:v>17.767642638581588</c:v>
                </c:pt>
                <c:pt idx="10">
                  <c:v>17.562581252396964</c:v>
                </c:pt>
                <c:pt idx="11">
                  <c:v>10.446423155957234</c:v>
                </c:pt>
                <c:pt idx="12">
                  <c:v>28.44649732928302</c:v>
                </c:pt>
                <c:pt idx="13">
                  <c:v>23.03896075157659</c:v>
                </c:pt>
                <c:pt idx="14">
                  <c:v>22.512504651174872</c:v>
                </c:pt>
                <c:pt idx="15">
                  <c:v>14.642047216990143</c:v>
                </c:pt>
                <c:pt idx="16">
                  <c:v>16.868139798306824</c:v>
                </c:pt>
                <c:pt idx="17">
                  <c:v>14.199365410894917</c:v>
                </c:pt>
                <c:pt idx="18">
                  <c:v>22.59208899186378</c:v>
                </c:pt>
                <c:pt idx="19">
                  <c:v>4.936759449463999</c:v>
                </c:pt>
                <c:pt idx="20">
                  <c:v>15.068745154855005</c:v>
                </c:pt>
                <c:pt idx="21">
                  <c:v>18.81963342617531</c:v>
                </c:pt>
                <c:pt idx="22">
                  <c:v>15.216225147990814</c:v>
                </c:pt>
                <c:pt idx="23">
                  <c:v>13.56471801919922</c:v>
                </c:pt>
                <c:pt idx="24">
                  <c:v>-0.6022385699027168</c:v>
                </c:pt>
                <c:pt idx="25">
                  <c:v>2.4038209577830045</c:v>
                </c:pt>
                <c:pt idx="26">
                  <c:v>21.28105980052198</c:v>
                </c:pt>
              </c:numCache>
            </c:numRef>
          </c:xVal>
          <c:yVal>
            <c:numRef>
              <c:f>'C_A1.7Data'!$E$5:$E$31</c:f>
              <c:numCache>
                <c:ptCount val="27"/>
                <c:pt idx="0">
                  <c:v>83.86795258529125</c:v>
                </c:pt>
                <c:pt idx="1">
                  <c:v>87.6773583268554</c:v>
                </c:pt>
                <c:pt idx="2">
                  <c:v>84.5823810726117</c:v>
                </c:pt>
                <c:pt idx="3">
                  <c:v>79.07798612759449</c:v>
                </c:pt>
                <c:pt idx="4">
                  <c:v>94.52794383605094</c:v>
                </c:pt>
                <c:pt idx="5">
                  <c:v>91.31231015792281</c:v>
                </c:pt>
                <c:pt idx="6">
                  <c:v>91.85454916480376</c:v>
                </c:pt>
                <c:pt idx="7">
                  <c:v>86.41920801828894</c:v>
                </c:pt>
                <c:pt idx="8">
                  <c:v>88.68863469836359</c:v>
                </c:pt>
                <c:pt idx="9">
                  <c:v>90.11653193043423</c:v>
                </c:pt>
                <c:pt idx="10">
                  <c:v>87.45642840239353</c:v>
                </c:pt>
                <c:pt idx="11">
                  <c:v>79.7937555524982</c:v>
                </c:pt>
                <c:pt idx="12">
                  <c:v>86.45988666865495</c:v>
                </c:pt>
                <c:pt idx="13">
                  <c:v>97.51890489595408</c:v>
                </c:pt>
                <c:pt idx="14">
                  <c:v>87.01357466063348</c:v>
                </c:pt>
                <c:pt idx="15">
                  <c:v>84.45671686957337</c:v>
                </c:pt>
                <c:pt idx="16">
                  <c:v>85.26911628043257</c:v>
                </c:pt>
                <c:pt idx="17">
                  <c:v>89.17070400920738</c:v>
                </c:pt>
                <c:pt idx="18">
                  <c:v>92.25546355138606</c:v>
                </c:pt>
                <c:pt idx="19">
                  <c:v>77.65249041654614</c:v>
                </c:pt>
                <c:pt idx="20">
                  <c:v>88.5975365078126</c:v>
                </c:pt>
                <c:pt idx="21">
                  <c:v>88.92408903312553</c:v>
                </c:pt>
                <c:pt idx="22">
                  <c:v>74.8108108108108</c:v>
                </c:pt>
                <c:pt idx="23">
                  <c:v>83.1296992481203</c:v>
                </c:pt>
                <c:pt idx="24">
                  <c:v>68.04747589108075</c:v>
                </c:pt>
                <c:pt idx="25">
                  <c:v>79.50079870287176</c:v>
                </c:pt>
                <c:pt idx="26">
                  <c:v>98.64364234397992</c:v>
                </c:pt>
              </c:numCache>
            </c:numRef>
          </c:yVal>
          <c:smooth val="0"/>
        </c:ser>
        <c:axId val="40080438"/>
        <c:axId val="25179623"/>
      </c:scatterChart>
      <c:valAx>
        <c:axId val="400804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Difference between  skilled jobs and tertiary educated in the 25-to-64-year-old population, percentage points </a:t>
                </a:r>
              </a:p>
            </c:rich>
          </c:tx>
          <c:layout>
            <c:manualLayout>
              <c:xMode val="factor"/>
              <c:yMode val="factor"/>
              <c:x val="-0.0095"/>
              <c:y val="0.02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  <a:prstDash val="dash"/>
            </a:ln>
          </c:spPr>
        </c:min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5179623"/>
        <c:crosses val="autoZero"/>
        <c:crossBetween val="midCat"/>
        <c:dispUnits/>
      </c:valAx>
      <c:valAx>
        <c:axId val="25179623"/>
        <c:scaling>
          <c:orientation val="minMax"/>
          <c:max val="100"/>
          <c:min val="6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Proportion of tertiary 5a/6 in skilled jobs, percent</a:t>
                </a:r>
              </a:p>
            </c:rich>
          </c:tx>
          <c:layout>
            <c:manualLayout>
              <c:xMode val="factor"/>
              <c:yMode val="factor"/>
              <c:x val="0"/>
              <c:y val="-0.00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  <a:prstDash val="dash"/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008043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" right="0.7" top="0.75" bottom="0.75" header="0.3" footer="0.3"/>
  <pageSetup horizontalDpi="600" verticalDpi="600" orientation="portrait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" right="0.7" top="0.75" bottom="0.75" header="0.3" footer="0.3"/>
  <pageSetup horizontalDpi="600" verticalDpi="600" orientation="portrait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" right="0.7" top="0.75" bottom="0.75" header="0.3" footer="0.3"/>
  <pageSetup horizontalDpi="600" verticalDpi="600" orientation="portrait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600" verticalDpi="600" orientation="portrait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" right="0.7" top="0.75" bottom="0.75" header="0.3" footer="0.3"/>
  <pageSetup horizontalDpi="600" verticalDpi="600" orientation="portrait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" right="0.7" top="0.75" bottom="0.75" header="0.3" footer="0.3"/>
  <pageSetup horizontalDpi="600" verticalDpi="600" orientation="portrait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" right="0.7" top="0.75" bottom="0.75" header="0.3" footer="0.3"/>
  <pageSetup horizontalDpi="600" verticalDpi="600" orientation="portrait" paperSize="9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0.02475</cdr:x>
      <cdr:y>0.5405</cdr:y>
    </cdr:from>
    <cdr:to>
      <cdr:x>0.9835</cdr:x>
      <cdr:y>0.66575</cdr:y>
    </cdr:to>
    <cdr:sp>
      <cdr:nvSpPr>
        <cdr:cNvPr id="1" name="TextBox 1"/>
        <cdr:cNvSpPr txBox="1">
          <a:spLocks noChangeArrowheads="1"/>
        </cdr:cNvSpPr>
      </cdr:nvSpPr>
      <cdr:spPr>
        <a:xfrm>
          <a:off x="152400" y="4991100"/>
          <a:ext cx="6000750" cy="1152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Countries are ranked in descending order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by the  proportion of the population with skilled jobs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 the United States,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ISCO groupings 3 and 9 are not separated and thus distributed among remaining ISCO categories.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OECD. Table A1.3a and Table A1.6 See Annex 3 for notes (www.oecd.org/edu/eag2008).
</a:t>
          </a:r>
          <a:r>
            <a:rPr lang="en-US" cap="none" sz="10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257925" cy="9305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0.86875</cdr:y>
    </cdr:from>
    <cdr:to>
      <cdr:x>0.9915</cdr:x>
      <cdr:y>0.98375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8077200"/>
          <a:ext cx="6210300" cy="1066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Countries are ranked in descending order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by the difference between skilled jobs and tertiary attainment in 2006.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 The year of reference is 1999, not 1998.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ISCO groupings 3 and 9 are not separated and thus distributed among remaining ISCO categories.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OECD. Table A1.3a and Table A1.6. See Annex 3 for notes 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(www.oecd.org/edu/eag2008).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  <cdr:relSizeAnchor xmlns:cdr="http://schemas.openxmlformats.org/drawingml/2006/chartDrawing">
    <cdr:from>
      <cdr:x>0.74625</cdr:x>
      <cdr:y>0.8185</cdr:y>
    </cdr:from>
    <cdr:to>
      <cdr:x>0.96475</cdr:x>
      <cdr:y>0.83425</cdr:y>
    </cdr:to>
    <cdr:sp>
      <cdr:nvSpPr>
        <cdr:cNvPr id="2" name="TextBox 3"/>
        <cdr:cNvSpPr txBox="1">
          <a:spLocks noChangeArrowheads="1"/>
        </cdr:cNvSpPr>
      </cdr:nvSpPr>
      <cdr:spPr>
        <a:xfrm>
          <a:off x="4676775" y="7610475"/>
          <a:ext cx="137160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Percentage points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267450" cy="9305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0.02625</cdr:x>
      <cdr:y>0.67925</cdr:y>
    </cdr:from>
    <cdr:to>
      <cdr:x>0.98125</cdr:x>
      <cdr:y>0.82575</cdr:y>
    </cdr:to>
    <cdr:sp>
      <cdr:nvSpPr>
        <cdr:cNvPr id="1" name="TextBox 1"/>
        <cdr:cNvSpPr txBox="1">
          <a:spLocks noChangeArrowheads="1"/>
        </cdr:cNvSpPr>
      </cdr:nvSpPr>
      <cdr:spPr>
        <a:xfrm>
          <a:off x="161925" y="6305550"/>
          <a:ext cx="5981700" cy="1362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OECD. Tables A1.3a, A1.6 and A1.7 See Annex 3 for notes (www.oecd.org/edu/eag2008).
</a:t>
          </a:r>
          <a:r>
            <a:rPr lang="en-US" cap="none" sz="10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267450" cy="9286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257925" cy="923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0.04625</cdr:x>
      <cdr:y>0.72125</cdr:y>
    </cdr:from>
    <cdr:to>
      <cdr:x>0.88875</cdr:x>
      <cdr:y>0.86925</cdr:y>
    </cdr:to>
    <cdr:sp>
      <cdr:nvSpPr>
        <cdr:cNvPr id="1" name="TextBox 1"/>
        <cdr:cNvSpPr txBox="1">
          <a:spLocks noChangeArrowheads="1"/>
        </cdr:cNvSpPr>
      </cdr:nvSpPr>
      <cdr:spPr>
        <a:xfrm>
          <a:off x="285750" y="6305550"/>
          <a:ext cx="5219700" cy="1295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0.067</cdr:x>
      <cdr:y>0.7305</cdr:y>
    </cdr:from>
    <cdr:to>
      <cdr:x>0.853</cdr:x>
      <cdr:y>0.876</cdr:y>
    </cdr:to>
    <cdr:sp>
      <cdr:nvSpPr>
        <cdr:cNvPr id="2" name="TextBox 2"/>
        <cdr:cNvSpPr txBox="1">
          <a:spLocks noChangeArrowheads="1"/>
        </cdr:cNvSpPr>
      </cdr:nvSpPr>
      <cdr:spPr>
        <a:xfrm>
          <a:off x="409575" y="6391275"/>
          <a:ext cx="4876800" cy="1276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0.04275</cdr:x>
      <cdr:y>0.74975</cdr:y>
    </cdr:from>
    <cdr:to>
      <cdr:x>0.93375</cdr:x>
      <cdr:y>0.88675</cdr:y>
    </cdr:to>
    <cdr:sp>
      <cdr:nvSpPr>
        <cdr:cNvPr id="3" name="TextBox 3"/>
        <cdr:cNvSpPr txBox="1">
          <a:spLocks noChangeArrowheads="1"/>
        </cdr:cNvSpPr>
      </cdr:nvSpPr>
      <cdr:spPr>
        <a:xfrm>
          <a:off x="257175" y="6562725"/>
          <a:ext cx="5524500" cy="1200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Countries are ranked in descending order of the percentage of the 25-to-34-year-olds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who have attained at least upper secondary education.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Year of reference 2002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Year of reference 2004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OECD. Table A1.2a. See Annex 3 for notes (www.oecd.org/edu/eag2008).
</a:t>
          </a:r>
          <a:r>
            <a:rPr lang="en-US" cap="none" sz="10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200775" cy="8753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0.04625</cdr:x>
      <cdr:y>0.70275</cdr:y>
    </cdr:from>
    <cdr:to>
      <cdr:x>0.88875</cdr:x>
      <cdr:y>0.86075</cdr:y>
    </cdr:to>
    <cdr:sp>
      <cdr:nvSpPr>
        <cdr:cNvPr id="1" name="TextBox 1"/>
        <cdr:cNvSpPr txBox="1">
          <a:spLocks noChangeArrowheads="1"/>
        </cdr:cNvSpPr>
      </cdr:nvSpPr>
      <cdr:spPr>
        <a:xfrm>
          <a:off x="285750" y="6143625"/>
          <a:ext cx="5219700" cy="1381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0.067</cdr:x>
      <cdr:y>0.71275</cdr:y>
    </cdr:from>
    <cdr:to>
      <cdr:x>0.853</cdr:x>
      <cdr:y>0.86775</cdr:y>
    </cdr:to>
    <cdr:sp>
      <cdr:nvSpPr>
        <cdr:cNvPr id="2" name="TextBox 2"/>
        <cdr:cNvSpPr txBox="1">
          <a:spLocks noChangeArrowheads="1"/>
        </cdr:cNvSpPr>
      </cdr:nvSpPr>
      <cdr:spPr>
        <a:xfrm>
          <a:off x="409575" y="6238875"/>
          <a:ext cx="4876800" cy="1352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0.04275</cdr:x>
      <cdr:y>0.73325</cdr:y>
    </cdr:from>
    <cdr:to>
      <cdr:x>0.93375</cdr:x>
      <cdr:y>0.87925</cdr:y>
    </cdr:to>
    <cdr:sp>
      <cdr:nvSpPr>
        <cdr:cNvPr id="3" name="TextBox 3"/>
        <cdr:cNvSpPr txBox="1">
          <a:spLocks noChangeArrowheads="1"/>
        </cdr:cNvSpPr>
      </cdr:nvSpPr>
      <cdr:spPr>
        <a:xfrm>
          <a:off x="257175" y="6410325"/>
          <a:ext cx="5524500" cy="1276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Countries are ranked in descending order of the percentage of the 25-to-34-year-olds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who have attained tertiary education.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 Year of reference 2002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 Year of reference 2004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OECD. Table A1.3a. See Annex 3 for notes 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(www.oecd.org/edu/eag2008).
</a:t>
          </a:r>
          <a:r>
            <a:rPr lang="en-US" cap="none" sz="10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200775" cy="8753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0.05225</cdr:x>
      <cdr:y>0.68625</cdr:y>
    </cdr:from>
    <cdr:to>
      <cdr:x>0.942</cdr:x>
      <cdr:y>0.793</cdr:y>
    </cdr:to>
    <cdr:sp>
      <cdr:nvSpPr>
        <cdr:cNvPr id="1" name="TextBox 1"/>
        <cdr:cNvSpPr txBox="1">
          <a:spLocks noChangeArrowheads="1"/>
        </cdr:cNvSpPr>
      </cdr:nvSpPr>
      <cdr:spPr>
        <a:xfrm>
          <a:off x="323850" y="6381750"/>
          <a:ext cx="5562600" cy="990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Year of reference is 2001. Only ISCED 5A of educationnal attainment.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OECD. Table A1.5. See Annex 3 for notes (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www.oecd.org/edu/eag2008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).</a:t>
          </a:r>
        </a:p>
      </cdr:txBody>
    </cdr:sp>
  </cdr:relSizeAnchor>
  <cdr:relSizeAnchor xmlns:cdr="http://schemas.openxmlformats.org/drawingml/2006/chartDrawing">
    <cdr:from>
      <cdr:x>0.0305</cdr:x>
      <cdr:y>0.0825</cdr:y>
    </cdr:from>
    <cdr:to>
      <cdr:x>0.9545</cdr:x>
      <cdr:y>0.1515</cdr:y>
    </cdr:to>
    <cdr:sp>
      <cdr:nvSpPr>
        <cdr:cNvPr id="2" name="TextBox 2"/>
        <cdr:cNvSpPr txBox="1">
          <a:spLocks noChangeArrowheads="1"/>
        </cdr:cNvSpPr>
      </cdr:nvSpPr>
      <cdr:spPr>
        <a:xfrm>
          <a:off x="190500" y="762000"/>
          <a:ext cx="5772150" cy="638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This chart depicts the ratio of 25-to-34-year-olds with an ISCED 5A level of education and 30-to-39-year-olds with an ISCED 6 level of education to 55-to-64-year-olds with an ISCED 5A and 6 level of education in social sciences and in education.</a:t>
          </a:r>
        </a:p>
      </cdr:txBody>
    </cdr:sp>
  </cdr:relSizeAnchor>
  <cdr:relSizeAnchor xmlns:cdr="http://schemas.openxmlformats.org/drawingml/2006/chartDrawing">
    <cdr:from>
      <cdr:x>0.78925</cdr:x>
      <cdr:y>0.145</cdr:y>
    </cdr:from>
    <cdr:to>
      <cdr:x>0.94025</cdr:x>
      <cdr:y>0.188</cdr:y>
    </cdr:to>
    <cdr:sp>
      <cdr:nvSpPr>
        <cdr:cNvPr id="3" name="Rectangle 4"/>
        <cdr:cNvSpPr>
          <a:spLocks/>
        </cdr:cNvSpPr>
      </cdr:nvSpPr>
      <cdr:spPr>
        <a:xfrm>
          <a:off x="4924425" y="1343025"/>
          <a:ext cx="942975" cy="4000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248400" cy="9305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-0.008</cdr:x>
      <cdr:y>-0.00525</cdr:y>
    </cdr:from>
    <cdr:to>
      <cdr:x>-0.00325</cdr:x>
      <cdr:y>-0.00225</cdr:y>
    </cdr:to>
    <cdr:pic>
      <cdr:nvPicPr>
        <cdr:cNvPr id="1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47624"/>
          <a:ext cx="28575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-0.00525</cdr:y>
    </cdr:from>
    <cdr:to>
      <cdr:x>-0.00325</cdr:x>
      <cdr:y>-0.00225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47624"/>
          <a:ext cx="28575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-0.00525</cdr:y>
    </cdr:from>
    <cdr:to>
      <cdr:x>-0.00325</cdr:x>
      <cdr:y>-0.00225</cdr:y>
    </cdr:to>
    <cdr:pic>
      <cdr:nvPicPr>
        <cdr:cNvPr id="3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47624"/>
          <a:ext cx="28575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0.044</cdr:x>
      <cdr:y>0.70425</cdr:y>
    </cdr:from>
    <cdr:to>
      <cdr:x>0.978</cdr:x>
      <cdr:y>0.83625</cdr:y>
    </cdr:to>
    <cdr:sp>
      <cdr:nvSpPr>
        <cdr:cNvPr id="4" name="TextBox 1"/>
        <cdr:cNvSpPr txBox="1">
          <a:spLocks noChangeArrowheads="1"/>
        </cdr:cNvSpPr>
      </cdr:nvSpPr>
      <cdr:spPr>
        <a:xfrm>
          <a:off x="266700" y="6553200"/>
          <a:ext cx="5848350" cy="1228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Countries are ranked in descending order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by 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skilled occupations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 ISCO groupings 3 and 9 are not separated and thus distributed among remaining ISCO categories.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OECD. Table  A1.6 See Annex 3 for notes 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(www.oecd.org/edu/eag2008).
</a:t>
          </a:r>
          <a:r>
            <a:rPr lang="en-US" cap="none" sz="10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share.oecd.org/Applic\UOE\Ind2002\C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oecdshare.oecd.org/edu/projects/eag/Content/Yugo\NWB\POpul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Applic\NETWORK%20B\EAG\Edition%202008\EAG\A1\C_A1.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Applic\NETWORK%20B\EAG\Edition%202008\EAG\A1\Tertiary%20attainment%20Tren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 A4.2"/>
      <sheetName val="Chart A4.1"/>
      <sheetName val="A4.1"/>
      <sheetName val="FOSa"/>
      <sheetName val="FOSb"/>
      <sheetName val="A4.2"/>
      <sheetName val="C5.1"/>
      <sheetName val="C5.2"/>
      <sheetName val="Chart C4.3"/>
      <sheetName val="Chart C4.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10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18459710.44806447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786433.6057245721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789378.9769282773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755934.9382270284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756339.2256509053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728392.2778829533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725285.6650093091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740598.3087061475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750124.7344381167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730953.3272754443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673790.3879208104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716986.5628606342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749040.9615696179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793396.3439451206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843871.6301413797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897114.0659225503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916228.2647084437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931040.0844478491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4477378.265967837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4862462.738245681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4448968.666666668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_A1.1"/>
      <sheetName val="C_A1.1Data"/>
      <sheetName val="C_A1.4"/>
      <sheetName val="C_A1.4Data"/>
      <sheetName val="T_A1.5"/>
      <sheetName val="C_A1.5"/>
      <sheetName val="C_A1.5Data"/>
      <sheetName val="C_A1.6"/>
      <sheetName val="C_A1.6Data"/>
      <sheetName val="C_A1.7"/>
      <sheetName val="C_A1.7Data"/>
    </sheetNames>
    <sheetDataSet>
      <sheetData sheetId="1">
        <row r="5">
          <cell r="B5" t="str">
            <v>Netherlands</v>
          </cell>
          <cell r="C5">
            <v>30.189377558904063</v>
          </cell>
          <cell r="D5">
            <v>52.701882210078935</v>
          </cell>
          <cell r="E5">
            <v>22.512504651174872</v>
          </cell>
        </row>
        <row r="6">
          <cell r="B6" t="str">
            <v>Australia</v>
          </cell>
          <cell r="C6">
            <v>33.02221247740994</v>
          </cell>
          <cell r="D6">
            <v>50.6576824758643</v>
          </cell>
          <cell r="E6">
            <v>17.63546999845436</v>
          </cell>
        </row>
        <row r="7">
          <cell r="B7" t="str">
            <v>Switzerland</v>
          </cell>
          <cell r="C7">
            <v>29.85134962056024</v>
          </cell>
          <cell r="D7">
            <v>48.67098304673555</v>
          </cell>
          <cell r="E7">
            <v>18.81963342617531</v>
          </cell>
        </row>
        <row r="8">
          <cell r="B8" t="str">
            <v>Israel</v>
          </cell>
          <cell r="C8">
            <v>45.79868821980065</v>
          </cell>
          <cell r="D8">
            <v>48.20250917758366</v>
          </cell>
          <cell r="E8">
            <v>2.4038209577830045</v>
          </cell>
        </row>
        <row r="9">
          <cell r="B9" t="str">
            <v>Finland</v>
          </cell>
          <cell r="C9">
            <v>35.14173861835564</v>
          </cell>
          <cell r="D9">
            <v>47.72461558516151</v>
          </cell>
          <cell r="E9">
            <v>12.58287696680587</v>
          </cell>
        </row>
        <row r="10">
          <cell r="B10" t="str">
            <v>Norway</v>
          </cell>
          <cell r="C10">
            <v>32.929042904290434</v>
          </cell>
          <cell r="D10">
            <v>47.57109012128058</v>
          </cell>
          <cell r="E10">
            <v>14.642047216990143</v>
          </cell>
        </row>
        <row r="11">
          <cell r="B11" t="str">
            <v>Iceland</v>
          </cell>
          <cell r="C11">
            <v>29.501165344475258</v>
          </cell>
          <cell r="D11">
            <v>47.06374659687222</v>
          </cell>
          <cell r="E11">
            <v>17.562581252396964</v>
          </cell>
        </row>
        <row r="12">
          <cell r="B12" t="str">
            <v>Luxembourg</v>
          </cell>
          <cell r="C12">
            <v>23.993207877571876</v>
          </cell>
          <cell r="D12">
            <v>47.032168629148465</v>
          </cell>
          <cell r="E12">
            <v>23.03896075157659</v>
          </cell>
        </row>
        <row r="13">
          <cell r="B13" t="str">
            <v>Belgium</v>
          </cell>
          <cell r="C13">
            <v>31.754844261802628</v>
          </cell>
          <cell r="D13">
            <v>46.091976857318386</v>
          </cell>
          <cell r="E13">
            <v>14.337132595515758</v>
          </cell>
        </row>
        <row r="14">
          <cell r="B14" t="str">
            <v>Canada</v>
          </cell>
          <cell r="C14">
            <v>46.95551665320047</v>
          </cell>
          <cell r="D14">
            <v>45.6673562510087</v>
          </cell>
          <cell r="E14">
            <v>-1.288160402191771</v>
          </cell>
        </row>
        <row r="15">
          <cell r="B15" t="str">
            <v>Sweden</v>
          </cell>
          <cell r="C15">
            <v>30.525534755382612</v>
          </cell>
          <cell r="D15">
            <v>45.59427991023762</v>
          </cell>
          <cell r="E15">
            <v>15.068745154855005</v>
          </cell>
        </row>
        <row r="16">
          <cell r="B16" t="str">
            <v>Denmark</v>
          </cell>
          <cell r="C16">
            <v>34.719662553682156</v>
          </cell>
          <cell r="D16">
            <v>45.27922768288839</v>
          </cell>
          <cell r="E16">
            <v>10.559565129206234</v>
          </cell>
        </row>
        <row r="17">
          <cell r="B17" t="str">
            <v>United Kingdom</v>
          </cell>
          <cell r="C17">
            <v>30.474198047419804</v>
          </cell>
          <cell r="D17">
            <v>44.038916066619024</v>
          </cell>
          <cell r="E17">
            <v>13.56471801919922</v>
          </cell>
        </row>
        <row r="18">
          <cell r="B18" t="str">
            <v>Germany</v>
          </cell>
          <cell r="C18">
            <v>23.946419830003116</v>
          </cell>
          <cell r="D18">
            <v>43.50767911914185</v>
          </cell>
          <cell r="E18">
            <v>19.561259289138732</v>
          </cell>
        </row>
        <row r="19">
          <cell r="B19" t="str">
            <v>France</v>
          </cell>
          <cell r="C19">
            <v>26.175808260300315</v>
          </cell>
          <cell r="D19">
            <v>42.15404353211821</v>
          </cell>
          <cell r="E19">
            <v>15.978235271817894</v>
          </cell>
        </row>
        <row r="20">
          <cell r="B20" t="str">
            <v>Slovenia</v>
          </cell>
          <cell r="C20">
            <v>20.17197563382097</v>
          </cell>
          <cell r="D20">
            <v>41.45303543434295</v>
          </cell>
          <cell r="E20">
            <v>21.28105980052198</v>
          </cell>
        </row>
        <row r="21">
          <cell r="B21" t="str">
            <v>Italy</v>
          </cell>
          <cell r="C21">
            <v>12.87244751484168</v>
          </cell>
          <cell r="D21">
            <v>41.3189448441247</v>
          </cell>
          <cell r="E21">
            <v>28.44649732928302</v>
          </cell>
        </row>
        <row r="22">
          <cell r="B22" t="str">
            <v>Ireland</v>
          </cell>
          <cell r="C22">
            <v>30.812249849028262</v>
          </cell>
          <cell r="D22">
            <v>41.258673004985496</v>
          </cell>
          <cell r="E22">
            <v>10.446423155957234</v>
          </cell>
        </row>
        <row r="23">
          <cell r="B23" t="str">
            <v>Czech Republic</v>
          </cell>
          <cell r="C23">
            <v>13.52204356695775</v>
          </cell>
          <cell r="D23">
            <v>40.482171019351576</v>
          </cell>
          <cell r="E23">
            <v>26.960127452393827</v>
          </cell>
        </row>
        <row r="24">
          <cell r="B24" t="str">
            <v>Austria</v>
          </cell>
          <cell r="C24">
            <v>17.60811125959296</v>
          </cell>
          <cell r="D24">
            <v>40.20240465745321</v>
          </cell>
          <cell r="E24">
            <v>22.59429339786025</v>
          </cell>
        </row>
        <row r="25">
          <cell r="B25" t="str">
            <v>United States</v>
          </cell>
          <cell r="C25">
            <v>39.486283246621504</v>
          </cell>
          <cell r="D25">
            <v>38.88404467671879</v>
          </cell>
          <cell r="E25">
            <v>-0.6022385699027168</v>
          </cell>
        </row>
        <row r="26">
          <cell r="B26" t="str">
            <v>Slovak Republic</v>
          </cell>
          <cell r="C26">
            <v>14.196549456312635</v>
          </cell>
          <cell r="D26">
            <v>36.788638448176414</v>
          </cell>
          <cell r="E26">
            <v>22.59208899186378</v>
          </cell>
        </row>
        <row r="27">
          <cell r="B27" t="str">
            <v>Hungary</v>
          </cell>
          <cell r="C27">
            <v>17.699593807579287</v>
          </cell>
          <cell r="D27">
            <v>35.467236446160875</v>
          </cell>
          <cell r="E27">
            <v>17.767642638581588</v>
          </cell>
        </row>
        <row r="28">
          <cell r="B28" t="str">
            <v>Poland</v>
          </cell>
          <cell r="C28">
            <v>17.891959639702907</v>
          </cell>
          <cell r="D28">
            <v>34.76009943800973</v>
          </cell>
          <cell r="E28">
            <v>16.868139798306824</v>
          </cell>
        </row>
        <row r="29">
          <cell r="B29" t="str">
            <v>Spain</v>
          </cell>
          <cell r="C29">
            <v>28.481515100844817</v>
          </cell>
          <cell r="D29">
            <v>33.418274550308816</v>
          </cell>
          <cell r="E29">
            <v>4.936759449463999</v>
          </cell>
        </row>
        <row r="30">
          <cell r="B30" t="str">
            <v>Portugal</v>
          </cell>
          <cell r="C30">
            <v>13.48019226015245</v>
          </cell>
          <cell r="D30">
            <v>27.679557671047366</v>
          </cell>
          <cell r="E30">
            <v>14.199365410894917</v>
          </cell>
        </row>
        <row r="31">
          <cell r="B31" t="str">
            <v>Turkey</v>
          </cell>
          <cell r="C31">
            <v>10.398503629965445</v>
          </cell>
          <cell r="D31">
            <v>25.61472877795626</v>
          </cell>
          <cell r="E31">
            <v>15.216225147990814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NEAC_EAG2008"/>
      <sheetName val="T8.1a"/>
    </sheetNames>
    <sheetDataSet>
      <sheetData sheetId="0">
        <row r="10">
          <cell r="W10">
            <v>7.601504276251758</v>
          </cell>
        </row>
        <row r="11">
          <cell r="W11">
            <v>6.7511901019584</v>
          </cell>
        </row>
        <row r="12">
          <cell r="W12">
            <v>6.454314419111262</v>
          </cell>
        </row>
        <row r="13">
          <cell r="W13">
            <v>8.835460583397259</v>
          </cell>
        </row>
        <row r="14">
          <cell r="W14">
            <v>3.1314719501202486</v>
          </cell>
        </row>
        <row r="15">
          <cell r="W15">
            <v>9.364396094017769</v>
          </cell>
        </row>
        <row r="16">
          <cell r="W16">
            <v>4.986933200166</v>
          </cell>
        </row>
        <row r="17">
          <cell r="W17">
            <v>5.5780544782786485</v>
          </cell>
        </row>
        <row r="18">
          <cell r="W18">
            <v>0.9464039519054557</v>
          </cell>
        </row>
        <row r="19">
          <cell r="W19">
            <v>5.365780191514754</v>
          </cell>
        </row>
        <row r="20">
          <cell r="W20">
            <v>4.532060710497701</v>
          </cell>
        </row>
        <row r="21">
          <cell r="W21">
            <v>8.527015601293773</v>
          </cell>
        </row>
        <row r="22">
          <cell r="W22">
            <v>9.713127581459634</v>
          </cell>
        </row>
        <row r="23">
          <cell r="W23">
            <v>4.279271803370264</v>
          </cell>
        </row>
        <row r="24">
          <cell r="W24">
            <v>9.851010305818015</v>
          </cell>
        </row>
        <row r="25">
          <cell r="W25">
            <v>10.455447973156412</v>
          </cell>
        </row>
        <row r="26">
          <cell r="W26">
            <v>5.653530208053545</v>
          </cell>
        </row>
        <row r="27">
          <cell r="W27">
            <v>1.8951416328104542</v>
          </cell>
        </row>
        <row r="28">
          <cell r="W28">
            <v>5.96991015761848</v>
          </cell>
        </row>
        <row r="29">
          <cell r="W29">
            <v>11.70928703577786</v>
          </cell>
        </row>
        <row r="30">
          <cell r="W30">
            <v>5.538993637471706</v>
          </cell>
        </row>
        <row r="31">
          <cell r="W31">
            <v>7.038499963008377</v>
          </cell>
        </row>
        <row r="32">
          <cell r="W32">
            <v>5.157070988765351</v>
          </cell>
        </row>
        <row r="33">
          <cell r="W33">
            <v>3.9055655486045047</v>
          </cell>
        </row>
        <row r="34">
          <cell r="W34">
            <v>8.791997325047655</v>
          </cell>
        </row>
        <row r="35">
          <cell r="W35">
            <v>2.533795093397101</v>
          </cell>
        </row>
        <row r="36">
          <cell r="W36">
            <v>6.922973925782894</v>
          </cell>
        </row>
        <row r="37">
          <cell r="W37">
            <v>2.944044839838406</v>
          </cell>
        </row>
        <row r="38">
          <cell r="W38">
            <v>6.94995692840375</v>
          </cell>
        </row>
        <row r="39">
          <cell r="W39">
            <v>4.614660004674009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W30"/>
  <sheetViews>
    <sheetView tabSelected="1" zoomScale="70" zoomScaleNormal="70" zoomScalePageLayoutView="0" workbookViewId="0" topLeftCell="A1">
      <selection activeCell="A29" sqref="A29:M29"/>
    </sheetView>
  </sheetViews>
  <sheetFormatPr defaultColWidth="9.140625" defaultRowHeight="12.75"/>
  <cols>
    <col min="1" max="1" width="115.7109375" style="254" customWidth="1"/>
    <col min="2" max="16384" width="9.140625" style="254" customWidth="1"/>
  </cols>
  <sheetData>
    <row r="1" spans="1:23" ht="12.75">
      <c r="A1" s="342" t="s">
        <v>154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252"/>
      <c r="O1" s="252"/>
      <c r="P1" s="252"/>
      <c r="Q1" s="252"/>
      <c r="R1" s="252"/>
      <c r="S1" s="252"/>
      <c r="T1" s="252"/>
      <c r="U1" s="252"/>
      <c r="V1" s="252"/>
      <c r="W1" s="253"/>
    </row>
    <row r="2" spans="1:23" ht="12.75">
      <c r="A2" s="341" t="s">
        <v>158</v>
      </c>
      <c r="B2" s="341"/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252"/>
      <c r="O2" s="252"/>
      <c r="P2" s="252"/>
      <c r="Q2" s="252"/>
      <c r="R2" s="252"/>
      <c r="S2" s="252"/>
      <c r="T2" s="252"/>
      <c r="U2" s="252"/>
      <c r="V2" s="252"/>
      <c r="W2" s="253"/>
    </row>
    <row r="3" spans="1:23" ht="12.75">
      <c r="A3" s="128"/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252"/>
      <c r="O3" s="252"/>
      <c r="P3" s="252"/>
      <c r="Q3" s="252"/>
      <c r="R3" s="252"/>
      <c r="S3" s="252"/>
      <c r="T3" s="252"/>
      <c r="U3" s="252"/>
      <c r="V3" s="252"/>
      <c r="W3" s="253"/>
    </row>
    <row r="4" spans="1:23" ht="12.75">
      <c r="A4" s="129" t="s">
        <v>155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252"/>
      <c r="O4" s="252"/>
      <c r="P4" s="252"/>
      <c r="Q4" s="252"/>
      <c r="R4" s="252"/>
      <c r="S4" s="252"/>
      <c r="T4" s="252"/>
      <c r="U4" s="252"/>
      <c r="V4" s="252"/>
      <c r="W4" s="253"/>
    </row>
    <row r="5" spans="1:23" ht="12.75">
      <c r="A5" s="130" t="s">
        <v>159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252"/>
      <c r="O5" s="252"/>
      <c r="P5" s="252"/>
      <c r="Q5" s="252"/>
      <c r="R5" s="252"/>
      <c r="S5" s="252"/>
      <c r="T5" s="252"/>
      <c r="U5" s="252"/>
      <c r="V5" s="252"/>
      <c r="W5" s="253"/>
    </row>
    <row r="6" spans="1:23" ht="12.75">
      <c r="A6" s="130" t="s">
        <v>160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252"/>
      <c r="O6" s="252"/>
      <c r="P6" s="252"/>
      <c r="Q6" s="252"/>
      <c r="R6" s="252"/>
      <c r="S6" s="252"/>
      <c r="T6" s="252"/>
      <c r="U6" s="252"/>
      <c r="V6" s="252"/>
      <c r="W6" s="253"/>
    </row>
    <row r="7" spans="1:23" ht="12.75">
      <c r="A7" s="130" t="s">
        <v>161</v>
      </c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252"/>
      <c r="O7" s="252"/>
      <c r="P7" s="252"/>
      <c r="Q7" s="252"/>
      <c r="R7" s="252"/>
      <c r="S7" s="252"/>
      <c r="T7" s="252"/>
      <c r="U7" s="252"/>
      <c r="V7" s="252"/>
      <c r="W7" s="253"/>
    </row>
    <row r="8" spans="1:23" ht="12.75">
      <c r="A8" s="130" t="s">
        <v>162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252"/>
      <c r="O8" s="252"/>
      <c r="P8" s="252"/>
      <c r="Q8" s="252"/>
      <c r="R8" s="252"/>
      <c r="S8" s="252"/>
      <c r="T8" s="252"/>
      <c r="U8" s="252"/>
      <c r="V8" s="252"/>
      <c r="W8" s="253"/>
    </row>
    <row r="9" spans="1:23" ht="12.75">
      <c r="A9" s="130" t="s">
        <v>163</v>
      </c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252"/>
      <c r="O9" s="252"/>
      <c r="P9" s="252"/>
      <c r="Q9" s="252"/>
      <c r="R9" s="252"/>
      <c r="S9" s="252"/>
      <c r="T9" s="252"/>
      <c r="U9" s="252"/>
      <c r="V9" s="252"/>
      <c r="W9" s="253"/>
    </row>
    <row r="10" spans="1:23" ht="12.75">
      <c r="A10" s="130" t="s">
        <v>164</v>
      </c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252"/>
      <c r="O10" s="252"/>
      <c r="P10" s="252"/>
      <c r="Q10" s="252"/>
      <c r="R10" s="252"/>
      <c r="S10" s="252"/>
      <c r="T10" s="252"/>
      <c r="U10" s="252"/>
      <c r="V10" s="252"/>
      <c r="W10" s="253"/>
    </row>
    <row r="11" spans="1:23" ht="12.75">
      <c r="A11" s="130" t="s">
        <v>165</v>
      </c>
      <c r="B11" s="130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252"/>
      <c r="O11" s="252"/>
      <c r="P11" s="252"/>
      <c r="Q11" s="252"/>
      <c r="R11" s="252"/>
      <c r="S11" s="252"/>
      <c r="T11" s="252"/>
      <c r="U11" s="252"/>
      <c r="V11" s="252"/>
      <c r="W11" s="253"/>
    </row>
    <row r="12" spans="1:23" ht="12.75">
      <c r="A12" s="130" t="s">
        <v>166</v>
      </c>
      <c r="B12" s="130"/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252"/>
      <c r="O12" s="252"/>
      <c r="P12" s="252"/>
      <c r="Q12" s="252"/>
      <c r="R12" s="252"/>
      <c r="S12" s="252"/>
      <c r="T12" s="252"/>
      <c r="U12" s="252"/>
      <c r="V12" s="252"/>
      <c r="W12" s="253"/>
    </row>
    <row r="13" spans="1:23" ht="12.75">
      <c r="A13" s="130" t="s">
        <v>167</v>
      </c>
      <c r="B13" s="130"/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252"/>
      <c r="O13" s="252"/>
      <c r="P13" s="252"/>
      <c r="Q13" s="252"/>
      <c r="R13" s="252"/>
      <c r="S13" s="252"/>
      <c r="T13" s="252"/>
      <c r="U13" s="252"/>
      <c r="V13" s="252"/>
      <c r="W13" s="253"/>
    </row>
    <row r="14" spans="1:23" ht="12.75">
      <c r="A14" s="130" t="s">
        <v>220</v>
      </c>
      <c r="B14" s="130"/>
      <c r="C14" s="130"/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252"/>
      <c r="O14" s="252"/>
      <c r="P14" s="252"/>
      <c r="Q14" s="252"/>
      <c r="R14" s="252"/>
      <c r="S14" s="252"/>
      <c r="T14" s="252"/>
      <c r="U14" s="252"/>
      <c r="V14" s="252"/>
      <c r="W14" s="253"/>
    </row>
    <row r="15" spans="1:23" ht="12.75">
      <c r="A15" s="130" t="s">
        <v>168</v>
      </c>
      <c r="B15" s="130"/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252"/>
      <c r="O15" s="252"/>
      <c r="P15" s="252"/>
      <c r="Q15" s="252"/>
      <c r="R15" s="252"/>
      <c r="S15" s="252"/>
      <c r="T15" s="252"/>
      <c r="U15" s="252"/>
      <c r="V15" s="252"/>
      <c r="W15" s="253"/>
    </row>
    <row r="16" spans="1:23" ht="25.5">
      <c r="A16" s="131" t="s">
        <v>177</v>
      </c>
      <c r="B16" s="130"/>
      <c r="C16" s="130"/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252"/>
      <c r="O16" s="252"/>
      <c r="P16" s="252"/>
      <c r="Q16" s="252"/>
      <c r="R16" s="252"/>
      <c r="S16" s="252"/>
      <c r="T16" s="252"/>
      <c r="U16" s="252"/>
      <c r="V16" s="252"/>
      <c r="W16" s="253"/>
    </row>
    <row r="17" spans="1:23" ht="12.75">
      <c r="A17" s="130" t="s">
        <v>277</v>
      </c>
      <c r="B17" s="130"/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252"/>
      <c r="O17" s="252"/>
      <c r="P17" s="252"/>
      <c r="Q17" s="252"/>
      <c r="R17" s="252"/>
      <c r="S17" s="252"/>
      <c r="T17" s="252"/>
      <c r="U17" s="252"/>
      <c r="V17" s="252"/>
      <c r="W17" s="253"/>
    </row>
    <row r="18" spans="1:23" ht="12.75">
      <c r="A18" s="130" t="s">
        <v>278</v>
      </c>
      <c r="B18" s="130"/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252"/>
      <c r="O18" s="252"/>
      <c r="P18" s="252"/>
      <c r="Q18" s="252"/>
      <c r="R18" s="252"/>
      <c r="S18" s="252"/>
      <c r="T18" s="252"/>
      <c r="U18" s="252"/>
      <c r="V18" s="252"/>
      <c r="W18" s="253"/>
    </row>
    <row r="19" spans="1:23" ht="12.75">
      <c r="A19" s="130"/>
      <c r="B19" s="130"/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252"/>
      <c r="O19" s="252"/>
      <c r="P19" s="252"/>
      <c r="Q19" s="252"/>
      <c r="R19" s="252"/>
      <c r="S19" s="252"/>
      <c r="T19" s="252"/>
      <c r="U19" s="252"/>
      <c r="V19" s="252"/>
      <c r="W19" s="253"/>
    </row>
    <row r="20" spans="1:23" ht="12.75">
      <c r="A20" s="343" t="s">
        <v>156</v>
      </c>
      <c r="B20" s="343"/>
      <c r="C20" s="343"/>
      <c r="D20" s="343"/>
      <c r="E20" s="343"/>
      <c r="F20" s="343"/>
      <c r="G20" s="343"/>
      <c r="H20" s="343"/>
      <c r="I20" s="343"/>
      <c r="J20" s="343"/>
      <c r="K20" s="343"/>
      <c r="L20" s="343"/>
      <c r="M20" s="343"/>
      <c r="N20" s="252"/>
      <c r="O20" s="252"/>
      <c r="P20" s="252"/>
      <c r="Q20" s="252"/>
      <c r="R20" s="252"/>
      <c r="S20" s="252"/>
      <c r="T20" s="252"/>
      <c r="U20" s="252"/>
      <c r="V20" s="252"/>
      <c r="W20" s="253"/>
    </row>
    <row r="21" spans="1:23" s="257" customFormat="1" ht="13.5" customHeight="1">
      <c r="A21" s="133" t="s">
        <v>279</v>
      </c>
      <c r="B21" s="134"/>
      <c r="C21" s="134"/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255"/>
      <c r="O21" s="255"/>
      <c r="P21" s="255"/>
      <c r="Q21" s="255"/>
      <c r="R21" s="255"/>
      <c r="S21" s="255"/>
      <c r="T21" s="255"/>
      <c r="U21" s="255"/>
      <c r="V21" s="255"/>
      <c r="W21" s="256"/>
    </row>
    <row r="22" spans="1:23" s="257" customFormat="1" ht="12.75">
      <c r="A22" s="133" t="s">
        <v>169</v>
      </c>
      <c r="B22" s="132"/>
      <c r="C22" s="132"/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255"/>
      <c r="O22" s="255"/>
      <c r="P22" s="255"/>
      <c r="Q22" s="255"/>
      <c r="R22" s="255"/>
      <c r="S22" s="255"/>
      <c r="T22" s="255"/>
      <c r="U22" s="255"/>
      <c r="V22" s="255"/>
      <c r="W22" s="256"/>
    </row>
    <row r="23" spans="1:23" s="260" customFormat="1" ht="12.75">
      <c r="A23" s="131" t="s">
        <v>170</v>
      </c>
      <c r="B23" s="130"/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258"/>
      <c r="O23" s="258"/>
      <c r="P23" s="258"/>
      <c r="Q23" s="258"/>
      <c r="R23" s="258"/>
      <c r="S23" s="258"/>
      <c r="T23" s="258"/>
      <c r="U23" s="258"/>
      <c r="V23" s="258"/>
      <c r="W23" s="259"/>
    </row>
    <row r="24" spans="1:23" s="260" customFormat="1" ht="12.75">
      <c r="A24" s="131" t="s">
        <v>280</v>
      </c>
      <c r="B24" s="130"/>
      <c r="C24" s="130"/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258"/>
      <c r="O24" s="258"/>
      <c r="P24" s="258"/>
      <c r="Q24" s="258"/>
      <c r="R24" s="258"/>
      <c r="S24" s="258"/>
      <c r="T24" s="258"/>
      <c r="U24" s="258"/>
      <c r="V24" s="258"/>
      <c r="W24" s="259"/>
    </row>
    <row r="25" spans="1:23" s="257" customFormat="1" ht="12.75">
      <c r="A25" s="131" t="s">
        <v>281</v>
      </c>
      <c r="B25" s="132"/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255"/>
      <c r="O25" s="255"/>
      <c r="P25" s="255"/>
      <c r="Q25" s="255"/>
      <c r="R25" s="255"/>
      <c r="S25" s="255"/>
      <c r="T25" s="255"/>
      <c r="U25" s="255"/>
      <c r="V25" s="255"/>
      <c r="W25" s="256"/>
    </row>
    <row r="26" spans="1:23" ht="25.5">
      <c r="A26" s="131" t="s">
        <v>282</v>
      </c>
      <c r="B26" s="130"/>
      <c r="C26" s="130"/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252"/>
      <c r="O26" s="252"/>
      <c r="P26" s="252"/>
      <c r="Q26" s="252"/>
      <c r="R26" s="252"/>
      <c r="S26" s="252"/>
      <c r="T26" s="252"/>
      <c r="U26" s="252"/>
      <c r="V26" s="252"/>
      <c r="W26" s="253"/>
    </row>
    <row r="27" spans="1:23" ht="25.5">
      <c r="A27" s="131" t="s">
        <v>283</v>
      </c>
      <c r="B27" s="130"/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252"/>
      <c r="O27" s="252"/>
      <c r="P27" s="252"/>
      <c r="Q27" s="252"/>
      <c r="R27" s="252"/>
      <c r="S27" s="252"/>
      <c r="T27" s="252"/>
      <c r="U27" s="252"/>
      <c r="V27" s="252"/>
      <c r="W27" s="253"/>
    </row>
    <row r="28" spans="1:23" ht="12.75">
      <c r="A28" s="130"/>
      <c r="B28" s="130"/>
      <c r="C28" s="130"/>
      <c r="D28" s="130"/>
      <c r="E28" s="130"/>
      <c r="F28" s="130"/>
      <c r="G28" s="130"/>
      <c r="H28" s="130"/>
      <c r="I28" s="130"/>
      <c r="J28" s="130"/>
      <c r="K28" s="130"/>
      <c r="L28" s="130"/>
      <c r="M28" s="130"/>
      <c r="N28" s="252"/>
      <c r="O28" s="252"/>
      <c r="P28" s="252"/>
      <c r="Q28" s="252"/>
      <c r="R28" s="252"/>
      <c r="S28" s="252"/>
      <c r="T28" s="252"/>
      <c r="U28" s="252"/>
      <c r="V28" s="252"/>
      <c r="W28" s="253"/>
    </row>
    <row r="29" spans="1:23" ht="12.75">
      <c r="A29" s="341" t="s">
        <v>157</v>
      </c>
      <c r="B29" s="341"/>
      <c r="C29" s="341"/>
      <c r="D29" s="341"/>
      <c r="E29" s="341"/>
      <c r="F29" s="341"/>
      <c r="G29" s="341"/>
      <c r="H29" s="341"/>
      <c r="I29" s="341"/>
      <c r="J29" s="341"/>
      <c r="K29" s="341"/>
      <c r="L29" s="341"/>
      <c r="M29" s="341"/>
      <c r="N29" s="252"/>
      <c r="O29" s="252"/>
      <c r="P29" s="252"/>
      <c r="Q29" s="252"/>
      <c r="R29" s="252"/>
      <c r="S29" s="252"/>
      <c r="T29" s="252"/>
      <c r="U29" s="252"/>
      <c r="V29" s="252"/>
      <c r="W29" s="253"/>
    </row>
    <row r="30" spans="1:23" ht="12.75">
      <c r="A30" s="261"/>
      <c r="B30" s="261"/>
      <c r="C30" s="261"/>
      <c r="D30" s="261"/>
      <c r="E30" s="261"/>
      <c r="F30" s="261"/>
      <c r="G30" s="261"/>
      <c r="H30" s="261"/>
      <c r="I30" s="261"/>
      <c r="J30" s="261"/>
      <c r="K30" s="261"/>
      <c r="L30" s="261"/>
      <c r="M30" s="261"/>
      <c r="N30" s="261"/>
      <c r="O30" s="261"/>
      <c r="P30" s="261"/>
      <c r="Q30" s="261"/>
      <c r="R30" s="261"/>
      <c r="S30" s="261"/>
      <c r="T30" s="261"/>
      <c r="U30" s="261"/>
      <c r="V30" s="261"/>
      <c r="W30" s="262"/>
    </row>
  </sheetData>
  <sheetProtection/>
  <mergeCells count="4">
    <mergeCell ref="A29:M29"/>
    <mergeCell ref="A1:M1"/>
    <mergeCell ref="A2:M2"/>
    <mergeCell ref="A20:M20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2"/>
  <sheetViews>
    <sheetView zoomScale="75" zoomScaleNormal="75" zoomScalePageLayoutView="0" workbookViewId="0" topLeftCell="A1">
      <selection activeCell="B1" sqref="B1:M1"/>
    </sheetView>
  </sheetViews>
  <sheetFormatPr defaultColWidth="9.140625" defaultRowHeight="12.75"/>
  <cols>
    <col min="1" max="1" width="5.140625" style="62" customWidth="1"/>
    <col min="2" max="2" width="15.7109375" style="63" customWidth="1"/>
    <col min="3" max="3" width="3.421875" style="63" customWidth="1"/>
    <col min="4" max="12" width="9.140625" style="62" customWidth="1"/>
    <col min="13" max="13" width="9.140625" style="63" customWidth="1"/>
    <col min="14" max="14" width="6.57421875" style="62" customWidth="1"/>
    <col min="15" max="18" width="9.140625" style="62" customWidth="1"/>
    <col min="19" max="19" width="9.140625" style="193" customWidth="1"/>
    <col min="20" max="16384" width="9.140625" style="251" customWidth="1"/>
  </cols>
  <sheetData>
    <row r="1" spans="2:13" ht="30.75" customHeight="1">
      <c r="B1" s="362" t="s">
        <v>176</v>
      </c>
      <c r="C1" s="362"/>
      <c r="D1" s="363"/>
      <c r="E1" s="363"/>
      <c r="F1" s="363"/>
      <c r="G1" s="363"/>
      <c r="H1" s="363"/>
      <c r="I1" s="363"/>
      <c r="J1" s="363"/>
      <c r="K1" s="363"/>
      <c r="L1" s="363"/>
      <c r="M1" s="363"/>
    </row>
    <row r="3" spans="2:18" ht="12.75">
      <c r="B3" s="64"/>
      <c r="C3" s="64"/>
      <c r="D3" s="364" t="s">
        <v>102</v>
      </c>
      <c r="E3" s="364"/>
      <c r="F3" s="364"/>
      <c r="G3" s="364"/>
      <c r="H3" s="365"/>
      <c r="I3" s="366" t="s">
        <v>206</v>
      </c>
      <c r="J3" s="364"/>
      <c r="K3" s="364"/>
      <c r="L3" s="364"/>
      <c r="M3" s="364"/>
      <c r="N3" s="366" t="s">
        <v>205</v>
      </c>
      <c r="O3" s="364"/>
      <c r="P3" s="364"/>
      <c r="Q3" s="364"/>
      <c r="R3" s="364"/>
    </row>
    <row r="4" spans="4:18" ht="12.75">
      <c r="D4" s="65" t="s">
        <v>198</v>
      </c>
      <c r="E4" s="66" t="s">
        <v>199</v>
      </c>
      <c r="F4" s="66" t="s">
        <v>200</v>
      </c>
      <c r="G4" s="66" t="s">
        <v>201</v>
      </c>
      <c r="H4" s="65" t="s">
        <v>202</v>
      </c>
      <c r="I4" s="67" t="s">
        <v>198</v>
      </c>
      <c r="J4" s="66" t="s">
        <v>199</v>
      </c>
      <c r="K4" s="66" t="s">
        <v>200</v>
      </c>
      <c r="L4" s="66" t="s">
        <v>201</v>
      </c>
      <c r="M4" s="66" t="s">
        <v>202</v>
      </c>
      <c r="N4" s="67" t="s">
        <v>198</v>
      </c>
      <c r="O4" s="66" t="s">
        <v>199</v>
      </c>
      <c r="P4" s="66" t="s">
        <v>200</v>
      </c>
      <c r="Q4" s="66" t="s">
        <v>201</v>
      </c>
      <c r="R4" s="66" t="s">
        <v>202</v>
      </c>
    </row>
    <row r="5" spans="4:18" ht="12.75">
      <c r="D5" s="68">
        <v>1</v>
      </c>
      <c r="E5" s="69">
        <v>2</v>
      </c>
      <c r="F5" s="69">
        <v>3</v>
      </c>
      <c r="G5" s="69">
        <v>4</v>
      </c>
      <c r="H5" s="68">
        <v>5</v>
      </c>
      <c r="I5" s="68">
        <v>6</v>
      </c>
      <c r="J5" s="69">
        <v>7</v>
      </c>
      <c r="K5" s="69">
        <v>8</v>
      </c>
      <c r="L5" s="69">
        <v>9</v>
      </c>
      <c r="M5" s="69">
        <v>10</v>
      </c>
      <c r="N5" s="70">
        <v>11</v>
      </c>
      <c r="O5" s="71">
        <v>12</v>
      </c>
      <c r="P5" s="72">
        <v>13</v>
      </c>
      <c r="Q5" s="72">
        <v>14</v>
      </c>
      <c r="R5" s="72">
        <v>15</v>
      </c>
    </row>
    <row r="6" spans="4:14" ht="12.75">
      <c r="D6" s="65"/>
      <c r="E6" s="66"/>
      <c r="F6" s="66"/>
      <c r="G6" s="66"/>
      <c r="H6" s="65"/>
      <c r="I6" s="65"/>
      <c r="J6" s="66"/>
      <c r="K6" s="66"/>
      <c r="L6" s="66"/>
      <c r="M6" s="66"/>
      <c r="N6" s="73"/>
    </row>
    <row r="7" spans="1:19" ht="12.75">
      <c r="A7" s="367" t="s">
        <v>180</v>
      </c>
      <c r="B7" s="63" t="s">
        <v>87</v>
      </c>
      <c r="D7" s="74">
        <v>10.520650994466955</v>
      </c>
      <c r="E7" s="75">
        <v>11.127255297534733</v>
      </c>
      <c r="F7" s="75">
        <v>10.80545529842375</v>
      </c>
      <c r="G7" s="75">
        <v>10.934724705156997</v>
      </c>
      <c r="H7" s="74">
        <v>8.801770400488925</v>
      </c>
      <c r="I7" s="74">
        <v>24.824006705182487</v>
      </c>
      <c r="J7" s="75">
        <v>32.20808115494127</v>
      </c>
      <c r="K7" s="75">
        <v>24.84416400741419</v>
      </c>
      <c r="L7" s="75">
        <v>24.21112300358839</v>
      </c>
      <c r="M7" s="74">
        <v>15.986162002063237</v>
      </c>
      <c r="N7" s="74">
        <v>35.344657699649446</v>
      </c>
      <c r="O7" s="75">
        <v>43.335336452476</v>
      </c>
      <c r="P7" s="75">
        <v>35.64961930583794</v>
      </c>
      <c r="Q7" s="75">
        <v>35.145847708745386</v>
      </c>
      <c r="R7" s="75">
        <v>24.787932402552162</v>
      </c>
      <c r="S7" s="194">
        <f>N7-'T_A1.1c (web only)'!P8</f>
        <v>0</v>
      </c>
    </row>
    <row r="8" spans="1:19" ht="12.75">
      <c r="A8" s="358"/>
      <c r="B8" s="63" t="s">
        <v>33</v>
      </c>
      <c r="D8" s="74">
        <v>6.076600327672427</v>
      </c>
      <c r="E8" s="75">
        <v>6.315167384513434</v>
      </c>
      <c r="F8" s="75">
        <v>6.451804766064829</v>
      </c>
      <c r="G8" s="75">
        <v>7.032574050766476</v>
      </c>
      <c r="H8" s="74">
        <v>4.122090791322315</v>
      </c>
      <c r="I8" s="74">
        <v>8.800535222988877</v>
      </c>
      <c r="J8" s="75">
        <v>13.2596818735739</v>
      </c>
      <c r="K8" s="75">
        <v>9.546869038635357</v>
      </c>
      <c r="L8" s="75">
        <v>7.542667540040225</v>
      </c>
      <c r="M8" s="74">
        <v>4.186656630150551</v>
      </c>
      <c r="N8" s="74">
        <v>14.877135550661304</v>
      </c>
      <c r="O8" s="75">
        <v>19.574849258087333</v>
      </c>
      <c r="P8" s="75">
        <v>15.998673804700186</v>
      </c>
      <c r="Q8" s="75">
        <v>14.575241590806701</v>
      </c>
      <c r="R8" s="75">
        <v>8.308747421472866</v>
      </c>
      <c r="S8" s="194">
        <f>N8-'T_A1.1c (web only)'!P9</f>
        <v>0</v>
      </c>
    </row>
    <row r="9" spans="1:19" ht="12.75">
      <c r="A9" s="358"/>
      <c r="B9" s="63" t="s">
        <v>34</v>
      </c>
      <c r="D9" s="74">
        <v>21.482789969396418</v>
      </c>
      <c r="E9" s="75">
        <v>28.288075510068357</v>
      </c>
      <c r="F9" s="75">
        <v>23.981243291009903</v>
      </c>
      <c r="G9" s="75">
        <v>18.14598461541757</v>
      </c>
      <c r="H9" s="74">
        <v>14.789085416370831</v>
      </c>
      <c r="I9" s="74">
        <v>11.50738063823331</v>
      </c>
      <c r="J9" s="75">
        <v>19.032900256032427</v>
      </c>
      <c r="K9" s="75">
        <v>13.173013607095877</v>
      </c>
      <c r="L9" s="75">
        <v>7.839239851588528</v>
      </c>
      <c r="M9" s="74">
        <v>5.486520738419906</v>
      </c>
      <c r="N9" s="74">
        <v>32.99017060762973</v>
      </c>
      <c r="O9" s="75">
        <v>47.32097576610079</v>
      </c>
      <c r="P9" s="75">
        <v>37.15425689810578</v>
      </c>
      <c r="Q9" s="75">
        <v>25.9852244670061</v>
      </c>
      <c r="R9" s="75">
        <v>20.275606154790736</v>
      </c>
      <c r="S9" s="194">
        <f>N9-'T_A1.1c (web only)'!P10</f>
        <v>0.35416230843792107</v>
      </c>
    </row>
    <row r="10" spans="1:19" ht="12.75">
      <c r="A10" s="358"/>
      <c r="B10" s="63" t="s">
        <v>35</v>
      </c>
      <c r="D10" s="74">
        <v>26.338602468859968</v>
      </c>
      <c r="E10" s="75">
        <v>28.28090980682819</v>
      </c>
      <c r="F10" s="75">
        <v>28.751520064856106</v>
      </c>
      <c r="G10" s="75">
        <v>25.827894125655714</v>
      </c>
      <c r="H10" s="74">
        <v>21.48755810773858</v>
      </c>
      <c r="I10" s="74">
        <v>24.27749539183377</v>
      </c>
      <c r="J10" s="75">
        <v>33.61282253207949</v>
      </c>
      <c r="K10" s="75">
        <v>26.14106201864613</v>
      </c>
      <c r="L10" s="75">
        <v>20.129740119328876</v>
      </c>
      <c r="M10" s="74">
        <v>16.5109943833782</v>
      </c>
      <c r="N10" s="74">
        <v>50.61609786069374</v>
      </c>
      <c r="O10" s="75">
        <v>61.89373233890768</v>
      </c>
      <c r="P10" s="75">
        <v>54.892582083502234</v>
      </c>
      <c r="Q10" s="75">
        <v>45.95763424498459</v>
      </c>
      <c r="R10" s="75">
        <v>37.89444900191413</v>
      </c>
      <c r="S10" s="194">
        <f>N10-'T_A1.1c (web only)'!P11</f>
        <v>0</v>
      </c>
    </row>
    <row r="11" spans="1:19" ht="12.75">
      <c r="A11" s="358"/>
      <c r="B11" s="63" t="s">
        <v>36</v>
      </c>
      <c r="D11" s="74" t="s">
        <v>146</v>
      </c>
      <c r="E11" s="75" t="s">
        <v>147</v>
      </c>
      <c r="F11" s="75" t="s">
        <v>148</v>
      </c>
      <c r="G11" s="75" t="s">
        <v>149</v>
      </c>
      <c r="H11" s="74" t="s">
        <v>150</v>
      </c>
      <c r="I11" s="74">
        <v>12.28150670737928</v>
      </c>
      <c r="J11" s="75">
        <v>15.844305346041024</v>
      </c>
      <c r="K11" s="75">
        <v>13.523078391206347</v>
      </c>
      <c r="L11" s="75">
        <v>10.67500825868167</v>
      </c>
      <c r="M11" s="74">
        <v>8.579255904741697</v>
      </c>
      <c r="N11" s="74">
        <v>12.28150670737928</v>
      </c>
      <c r="O11" s="75">
        <v>15.844305346041024</v>
      </c>
      <c r="P11" s="75">
        <v>13.523078391206347</v>
      </c>
      <c r="Q11" s="75">
        <v>10.67500825868167</v>
      </c>
      <c r="R11" s="75">
        <v>8.579255904741697</v>
      </c>
      <c r="S11" s="194">
        <f>N11-'T_A1.1c (web only)'!P12</f>
        <v>0</v>
      </c>
    </row>
    <row r="12" spans="1:19" ht="12.75">
      <c r="A12" s="358"/>
      <c r="B12" s="63" t="s">
        <v>37</v>
      </c>
      <c r="D12" s="74">
        <v>6.043545595439415</v>
      </c>
      <c r="E12" s="75">
        <v>7.86566412185562</v>
      </c>
      <c r="F12" s="75">
        <v>6.5058387016601475</v>
      </c>
      <c r="G12" s="75">
        <v>4.950507178388227</v>
      </c>
      <c r="H12" s="74">
        <v>4.838679200229199</v>
      </c>
      <c r="I12" s="74">
        <v>30.966997651438525</v>
      </c>
      <c r="J12" s="75">
        <v>37.64373513272127</v>
      </c>
      <c r="K12" s="75">
        <v>32.63992398301337</v>
      </c>
      <c r="L12" s="75">
        <v>31.487013823009164</v>
      </c>
      <c r="M12" s="74">
        <v>22.005781565498722</v>
      </c>
      <c r="N12" s="74">
        <v>37.010543246877944</v>
      </c>
      <c r="O12" s="75">
        <v>45.50939925457689</v>
      </c>
      <c r="P12" s="75">
        <v>39.145762684673514</v>
      </c>
      <c r="Q12" s="75">
        <v>36.43752100139739</v>
      </c>
      <c r="R12" s="75">
        <v>26.844460765727924</v>
      </c>
      <c r="S12" s="194">
        <f>N12-'T_A1.1c (web only)'!P13</f>
        <v>0.39746002526743496</v>
      </c>
    </row>
    <row r="13" spans="1:19" ht="12.75">
      <c r="A13" s="358"/>
      <c r="B13" s="63" t="s">
        <v>38</v>
      </c>
      <c r="D13" s="74">
        <v>20.056118826145592</v>
      </c>
      <c r="E13" s="75">
        <v>12.100739186480387</v>
      </c>
      <c r="F13" s="75">
        <v>28.17276157714261</v>
      </c>
      <c r="G13" s="75">
        <v>22.823676852676105</v>
      </c>
      <c r="H13" s="74">
        <v>16.09838899941164</v>
      </c>
      <c r="I13" s="74">
        <v>20.30597897563464</v>
      </c>
      <c r="J13" s="75">
        <v>35.28187383007575</v>
      </c>
      <c r="K13" s="75">
        <v>21.036935416670918</v>
      </c>
      <c r="L13" s="75">
        <v>15.960775595581946</v>
      </c>
      <c r="M13" s="74">
        <v>11.23513239320626</v>
      </c>
      <c r="N13" s="74">
        <v>40.36209780178024</v>
      </c>
      <c r="O13" s="75">
        <v>47.38261301655614</v>
      </c>
      <c r="P13" s="75">
        <v>49.20969699381352</v>
      </c>
      <c r="Q13" s="75">
        <v>38.78445244825805</v>
      </c>
      <c r="R13" s="75">
        <v>27.3335213926179</v>
      </c>
      <c r="S13" s="194">
        <f>N13-'T_A1.1c (web only)'!P14</f>
        <v>0</v>
      </c>
    </row>
    <row r="14" spans="1:19" ht="12.75">
      <c r="A14" s="358"/>
      <c r="B14" s="63" t="s">
        <v>39</v>
      </c>
      <c r="D14" s="74">
        <v>11.608393517145716</v>
      </c>
      <c r="E14" s="75">
        <v>19.556963141570733</v>
      </c>
      <c r="F14" s="75">
        <v>12.206727013738911</v>
      </c>
      <c r="G14" s="75">
        <v>8.78581891798476</v>
      </c>
      <c r="H14" s="74">
        <v>5.361726131716261</v>
      </c>
      <c r="I14" s="74">
        <v>15.955833911288167</v>
      </c>
      <c r="J14" s="75">
        <v>26.663592821311322</v>
      </c>
      <c r="K14" s="75">
        <v>15.878555346229838</v>
      </c>
      <c r="L14" s="75">
        <v>11.415498272979715</v>
      </c>
      <c r="M14" s="74">
        <v>9.510365251727542</v>
      </c>
      <c r="N14" s="74">
        <v>27.56422742843388</v>
      </c>
      <c r="O14" s="75">
        <v>46.22055596288206</v>
      </c>
      <c r="P14" s="75">
        <v>28.08528235996875</v>
      </c>
      <c r="Q14" s="75">
        <v>20.201317190964474</v>
      </c>
      <c r="R14" s="75">
        <v>14.872091383443802</v>
      </c>
      <c r="S14" s="194">
        <f>N14-'T_A1.1c (web only)'!P15</f>
        <v>0.3967106822182984</v>
      </c>
    </row>
    <row r="15" spans="1:19" ht="12.75">
      <c r="A15" s="358"/>
      <c r="B15" s="63" t="s">
        <v>40</v>
      </c>
      <c r="D15" s="74">
        <v>7.354913708307252</v>
      </c>
      <c r="E15" s="75">
        <v>6.807804068078041</v>
      </c>
      <c r="F15" s="75">
        <v>8.159307875894987</v>
      </c>
      <c r="G15" s="75">
        <v>7.760643647334897</v>
      </c>
      <c r="H15" s="74">
        <v>6.274348985031781</v>
      </c>
      <c r="I15" s="74">
        <v>12.796208530805686</v>
      </c>
      <c r="J15" s="75">
        <v>15.52511415525114</v>
      </c>
      <c r="K15" s="75">
        <v>13.60381861575179</v>
      </c>
      <c r="L15" s="75">
        <v>12.621521957760642</v>
      </c>
      <c r="M15" s="74">
        <v>9.20647939306951</v>
      </c>
      <c r="N15" s="74">
        <v>20.151122239112937</v>
      </c>
      <c r="O15" s="75">
        <v>22.33291822332918</v>
      </c>
      <c r="P15" s="75">
        <v>21.763126491646776</v>
      </c>
      <c r="Q15" s="75">
        <v>20.382165605095537</v>
      </c>
      <c r="R15" s="75">
        <v>15.48082837810129</v>
      </c>
      <c r="S15" s="194">
        <f>N15-'T_A1.1c (web only)'!P16</f>
        <v>0</v>
      </c>
    </row>
    <row r="16" spans="2:19" ht="12.75">
      <c r="B16" s="63" t="s">
        <v>41</v>
      </c>
      <c r="D16" s="74">
        <v>6.562565722763396</v>
      </c>
      <c r="E16" s="75">
        <v>8.867732818326445</v>
      </c>
      <c r="F16" s="75">
        <v>8.739388150270825</v>
      </c>
      <c r="G16" s="75">
        <v>5.208799021852125</v>
      </c>
      <c r="H16" s="74">
        <v>2.488938575634949</v>
      </c>
      <c r="I16" s="74">
        <v>14.530873220936162</v>
      </c>
      <c r="J16" s="75">
        <v>20.612587581846007</v>
      </c>
      <c r="K16" s="75">
        <v>17.825562725765984</v>
      </c>
      <c r="L16" s="75">
        <v>11.821396446134539</v>
      </c>
      <c r="M16" s="74">
        <v>5.8991638980302</v>
      </c>
      <c r="N16" s="74">
        <v>21.093438943699557</v>
      </c>
      <c r="O16" s="75">
        <v>29.480320400172452</v>
      </c>
      <c r="P16" s="75">
        <v>26.56495087603681</v>
      </c>
      <c r="Q16" s="75">
        <v>17.030195467986665</v>
      </c>
      <c r="R16" s="75">
        <v>8.38810247366515</v>
      </c>
      <c r="S16" s="194">
        <f>N16-'T_A1.1c (web only)'!P17</f>
        <v>0.2357382232355114</v>
      </c>
    </row>
    <row r="17" spans="2:19" ht="12.75">
      <c r="B17" s="63" t="s">
        <v>42</v>
      </c>
      <c r="D17" s="74">
        <v>0.32396496265190655</v>
      </c>
      <c r="E17" s="75">
        <v>0.7105958192029014</v>
      </c>
      <c r="F17" s="75">
        <v>0.3106695427251165</v>
      </c>
      <c r="G17" s="75">
        <v>0.20096790067329415</v>
      </c>
      <c r="H17" s="74">
        <v>0.03135703965540264</v>
      </c>
      <c r="I17" s="74">
        <v>18.698473205194325</v>
      </c>
      <c r="J17" s="75">
        <v>23.809228174464593</v>
      </c>
      <c r="K17" s="75">
        <v>19.125123884274444</v>
      </c>
      <c r="L17" s="75">
        <v>17.320824071718157</v>
      </c>
      <c r="M17" s="74">
        <v>13.953132478241367</v>
      </c>
      <c r="N17" s="74">
        <v>19.022438167846232</v>
      </c>
      <c r="O17" s="75">
        <v>24.519823993667494</v>
      </c>
      <c r="P17" s="75">
        <v>19.43579342699956</v>
      </c>
      <c r="Q17" s="75">
        <v>17.52179197239145</v>
      </c>
      <c r="R17" s="75">
        <v>13.984489517896769</v>
      </c>
      <c r="S17" s="194">
        <f>N17-'T_A1.1c (web only)'!P18</f>
        <v>0.510234347683781</v>
      </c>
    </row>
    <row r="18" spans="2:19" ht="12.75">
      <c r="B18" s="63" t="s">
        <v>43</v>
      </c>
      <c r="D18" s="74">
        <v>5.911279875397769</v>
      </c>
      <c r="E18" s="75">
        <v>3.417131024260815</v>
      </c>
      <c r="F18" s="75">
        <v>5.49002268881426</v>
      </c>
      <c r="G18" s="75">
        <v>10.303398737631731</v>
      </c>
      <c r="H18" s="74">
        <v>4.029177206430728</v>
      </c>
      <c r="I18" s="74">
        <v>27.576624813633092</v>
      </c>
      <c r="J18" s="75">
        <v>33.67760800324386</v>
      </c>
      <c r="K18" s="75">
        <v>31.852867253923954</v>
      </c>
      <c r="L18" s="75">
        <v>25.7980070815781</v>
      </c>
      <c r="M18" s="74">
        <v>15.206092432129042</v>
      </c>
      <c r="N18" s="74">
        <v>33.48790468903086</v>
      </c>
      <c r="O18" s="75">
        <v>37.09473902750467</v>
      </c>
      <c r="P18" s="75">
        <v>37.34288994273821</v>
      </c>
      <c r="Q18" s="75">
        <v>36.10140581920983</v>
      </c>
      <c r="R18" s="75">
        <v>19.23526963855977</v>
      </c>
      <c r="S18" s="194">
        <f>N18-'T_A1.1c (web only)'!P19</f>
        <v>0.2610084418733223</v>
      </c>
    </row>
    <row r="19" spans="2:19" ht="12.75">
      <c r="B19" s="63" t="s">
        <v>44</v>
      </c>
      <c r="D19" s="74">
        <v>12.423548270728773</v>
      </c>
      <c r="E19" s="75">
        <v>16.14891532095618</v>
      </c>
      <c r="F19" s="75">
        <v>14.102236307225974</v>
      </c>
      <c r="G19" s="75">
        <v>9.49138821298416</v>
      </c>
      <c r="H19" s="74">
        <v>7.293476853277156</v>
      </c>
      <c r="I19" s="74">
        <v>20.805099531918753</v>
      </c>
      <c r="J19" s="75">
        <v>32.39806404672028</v>
      </c>
      <c r="K19" s="75">
        <v>20.081605632845392</v>
      </c>
      <c r="L19" s="75">
        <v>14.834324827300208</v>
      </c>
      <c r="M19" s="74">
        <v>9.644769717175818</v>
      </c>
      <c r="N19" s="74">
        <v>33.22864780264753</v>
      </c>
      <c r="O19" s="75">
        <v>48.54697936767646</v>
      </c>
      <c r="P19" s="75">
        <v>34.18384194007137</v>
      </c>
      <c r="Q19" s="75">
        <v>24.32571304028437</v>
      </c>
      <c r="R19" s="75">
        <v>16.938246570452975</v>
      </c>
      <c r="S19" s="194">
        <f>N19-'T_A1.1c (web only)'!P20</f>
        <v>0.33065356591855277</v>
      </c>
    </row>
    <row r="20" spans="2:19" ht="12.75">
      <c r="B20" s="63" t="s">
        <v>45</v>
      </c>
      <c r="D20" s="74">
        <v>0.5590406655015059</v>
      </c>
      <c r="E20" s="75">
        <v>0.741897894779666</v>
      </c>
      <c r="F20" s="75">
        <v>0.6759067844191137</v>
      </c>
      <c r="G20" s="75">
        <v>0.46148130564158685</v>
      </c>
      <c r="H20" s="74">
        <v>0.30375928434268284</v>
      </c>
      <c r="I20" s="74">
        <v>13.119030146397362</v>
      </c>
      <c r="J20" s="75">
        <v>20.097715389398928</v>
      </c>
      <c r="K20" s="75">
        <v>13.984222064415095</v>
      </c>
      <c r="L20" s="75">
        <v>10.410572844197736</v>
      </c>
      <c r="M20" s="74">
        <v>6.968011908782451</v>
      </c>
      <c r="N20" s="74">
        <v>13.678070811898868</v>
      </c>
      <c r="O20" s="75">
        <v>20.839613284178593</v>
      </c>
      <c r="P20" s="75">
        <v>14.660128848834209</v>
      </c>
      <c r="Q20" s="75">
        <v>10.872054149839324</v>
      </c>
      <c r="R20" s="75">
        <v>7.271771193125134</v>
      </c>
      <c r="S20" s="194">
        <f>N20-'T_A1.1c (web only)'!P21</f>
        <v>0.1002617346139214</v>
      </c>
    </row>
    <row r="21" spans="2:19" ht="12.75">
      <c r="B21" s="63" t="s">
        <v>46</v>
      </c>
      <c r="D21" s="74">
        <v>25.67409144196952</v>
      </c>
      <c r="E21" s="75">
        <v>34.832756632064594</v>
      </c>
      <c r="F21" s="75">
        <v>31.942789034564957</v>
      </c>
      <c r="G21" s="75">
        <v>24.334600760456272</v>
      </c>
      <c r="H21" s="74">
        <v>12.431842966194111</v>
      </c>
      <c r="I21" s="74">
        <v>13.335287221570926</v>
      </c>
      <c r="J21" s="75">
        <v>22.029988465974625</v>
      </c>
      <c r="K21" s="75">
        <v>14.064362336114423</v>
      </c>
      <c r="L21" s="75">
        <v>11.913814955640051</v>
      </c>
      <c r="M21" s="74">
        <v>5.670665212649945</v>
      </c>
      <c r="N21" s="74">
        <v>39.009378663540446</v>
      </c>
      <c r="O21" s="75">
        <v>56.86274509803922</v>
      </c>
      <c r="P21" s="75">
        <v>46.00715137067938</v>
      </c>
      <c r="Q21" s="75">
        <v>36.248415716096325</v>
      </c>
      <c r="R21" s="75">
        <v>18.102508178844054</v>
      </c>
      <c r="S21" s="194">
        <f>N21-'T_A1.1c (web only)'!P22</f>
        <v>0</v>
      </c>
    </row>
    <row r="22" spans="2:19" ht="12.75">
      <c r="B22" s="63" t="s">
        <v>47</v>
      </c>
      <c r="D22" s="74">
        <v>9.442774089850488</v>
      </c>
      <c r="E22" s="75">
        <v>22.289310281891822</v>
      </c>
      <c r="F22" s="75">
        <v>8.28997372946333</v>
      </c>
      <c r="G22" s="75">
        <v>2.2933435440280743</v>
      </c>
      <c r="H22" s="74">
        <v>0.6905440304180065</v>
      </c>
      <c r="I22" s="74">
        <v>18.443349996361327</v>
      </c>
      <c r="J22" s="75">
        <v>32.27630787462738</v>
      </c>
      <c r="K22" s="75">
        <v>21.199993435734594</v>
      </c>
      <c r="L22" s="75">
        <v>8.82065474220054</v>
      </c>
      <c r="M22" s="74">
        <v>4.6881430893260205</v>
      </c>
      <c r="N22" s="74">
        <v>27.886124086211815</v>
      </c>
      <c r="O22" s="75">
        <v>54.5656181565192</v>
      </c>
      <c r="P22" s="75">
        <v>29.489967165197925</v>
      </c>
      <c r="Q22" s="75">
        <v>11.113998286228615</v>
      </c>
      <c r="R22" s="75">
        <v>5.378687119744027</v>
      </c>
      <c r="S22" s="194">
        <f>N22-'T_A1.1c (web only)'!P23</f>
        <v>0</v>
      </c>
    </row>
    <row r="23" spans="2:19" ht="12.75">
      <c r="B23" s="63" t="s">
        <v>48</v>
      </c>
      <c r="D23" s="74">
        <v>8.070419025686416</v>
      </c>
      <c r="E23" s="75">
        <v>12.357828876253274</v>
      </c>
      <c r="F23" s="75">
        <v>7.594089683480444</v>
      </c>
      <c r="G23" s="75">
        <v>5.197173861008321</v>
      </c>
      <c r="H23" s="74">
        <v>7.533497507581874</v>
      </c>
      <c r="I23" s="74">
        <v>14.233021701470577</v>
      </c>
      <c r="J23" s="75">
        <v>23.037944461070257</v>
      </c>
      <c r="K23" s="75">
        <v>15.33619788520154</v>
      </c>
      <c r="L23" s="75">
        <v>11.557599619556</v>
      </c>
      <c r="M23" s="74">
        <v>5.38356638209887</v>
      </c>
      <c r="N23" s="74">
        <v>22.303440727156993</v>
      </c>
      <c r="O23" s="75">
        <v>35.39577333732353</v>
      </c>
      <c r="P23" s="75">
        <v>22.930287568681983</v>
      </c>
      <c r="Q23" s="75">
        <v>16.75477348056432</v>
      </c>
      <c r="R23" s="75">
        <v>12.917063889680744</v>
      </c>
      <c r="S23" s="194">
        <f>N23-'T_A1.1c (web only)'!P24</f>
        <v>0</v>
      </c>
    </row>
    <row r="24" spans="2:19" ht="12.75">
      <c r="B24" s="63" t="s">
        <v>49</v>
      </c>
      <c r="D24" s="74">
        <v>1.1673976716822572</v>
      </c>
      <c r="E24" s="75">
        <v>1.3918206862835931</v>
      </c>
      <c r="F24" s="75">
        <v>1.2551252974405178</v>
      </c>
      <c r="G24" s="75">
        <v>1.1307690470189935</v>
      </c>
      <c r="H24" s="74">
        <v>0.49493942701973476</v>
      </c>
      <c r="I24" s="74">
        <v>11.689027849481887</v>
      </c>
      <c r="J24" s="75">
        <v>16.19484579843008</v>
      </c>
      <c r="K24" s="75">
        <v>11.900860330350497</v>
      </c>
      <c r="L24" s="75">
        <v>9.436944973683904</v>
      </c>
      <c r="M24" s="74">
        <v>3.9009775959797324</v>
      </c>
      <c r="N24" s="74">
        <v>12.856425521164144</v>
      </c>
      <c r="O24" s="75">
        <v>17.586666484713675</v>
      </c>
      <c r="P24" s="75">
        <v>13.155985627791015</v>
      </c>
      <c r="Q24" s="75">
        <v>10.567714020702898</v>
      </c>
      <c r="R24" s="75">
        <v>4.395917022999467</v>
      </c>
      <c r="S24" s="194">
        <f>N24-'T_A1.1c (web only)'!P25</f>
        <v>0</v>
      </c>
    </row>
    <row r="25" spans="2:19" ht="12.75">
      <c r="B25" s="63" t="s">
        <v>50</v>
      </c>
      <c r="D25" s="74">
        <v>1.5762257048058972</v>
      </c>
      <c r="E25" s="75">
        <v>1.6301450879560724</v>
      </c>
      <c r="F25" s="75">
        <v>2.0793538490465022</v>
      </c>
      <c r="G25" s="75">
        <v>1.5457752094346793</v>
      </c>
      <c r="H25" s="74">
        <v>0.903724091420748</v>
      </c>
      <c r="I25" s="74">
        <v>26.554279591172925</v>
      </c>
      <c r="J25" s="75">
        <v>36.5536397793577</v>
      </c>
      <c r="K25" s="75">
        <v>27.134905190182746</v>
      </c>
      <c r="L25" s="75">
        <v>24.679275004280843</v>
      </c>
      <c r="M25" s="74">
        <v>17.58071519457478</v>
      </c>
      <c r="N25" s="74">
        <v>28.13050529597882</v>
      </c>
      <c r="O25" s="75">
        <v>38.183784867313776</v>
      </c>
      <c r="P25" s="75">
        <v>29.214259039229248</v>
      </c>
      <c r="Q25" s="75">
        <v>26.225050213715523</v>
      </c>
      <c r="R25" s="75">
        <v>18.484439285995528</v>
      </c>
      <c r="S25" s="194">
        <f>N25-'T_A1.1c (web only)'!P26</f>
        <v>0</v>
      </c>
    </row>
    <row r="26" spans="2:19" ht="12.75">
      <c r="B26" s="63" t="s">
        <v>51</v>
      </c>
      <c r="D26" s="74">
        <v>19.07624773356236</v>
      </c>
      <c r="E26" s="75">
        <v>16.339622641509433</v>
      </c>
      <c r="F26" s="75">
        <v>17.446393762183234</v>
      </c>
      <c r="G26" s="75">
        <v>22.38970588235294</v>
      </c>
      <c r="H26" s="74">
        <v>20.6794682422452</v>
      </c>
      <c r="I26" s="74">
        <v>23.24649298597194</v>
      </c>
      <c r="J26" s="75">
        <v>32.9811320754717</v>
      </c>
      <c r="K26" s="75">
        <v>25.568551007147498</v>
      </c>
      <c r="L26" s="75">
        <v>20.110294117647058</v>
      </c>
      <c r="M26" s="74">
        <v>11.225997045790253</v>
      </c>
      <c r="N26" s="74">
        <v>42.3227407195343</v>
      </c>
      <c r="O26" s="75">
        <v>49.32075471698113</v>
      </c>
      <c r="P26" s="75">
        <v>43.01494476933073</v>
      </c>
      <c r="Q26" s="75">
        <v>42.5</v>
      </c>
      <c r="R26" s="75">
        <v>31.90546528803545</v>
      </c>
      <c r="S26" s="194">
        <f>N26-'T_A1.1c (web only)'!P27</f>
        <v>0</v>
      </c>
    </row>
    <row r="27" spans="2:19" ht="12.75">
      <c r="B27" s="63" t="s">
        <v>52</v>
      </c>
      <c r="D27" s="74">
        <v>1.725871313672922</v>
      </c>
      <c r="E27" s="75">
        <v>1.9310344827586206</v>
      </c>
      <c r="F27" s="75">
        <v>2.237001209189843</v>
      </c>
      <c r="G27" s="75">
        <v>1.9749835418038189</v>
      </c>
      <c r="H27" s="74">
        <v>0.5947955390334573</v>
      </c>
      <c r="I27" s="74">
        <v>34.36662198391421</v>
      </c>
      <c r="J27" s="75">
        <v>46.68965517241379</v>
      </c>
      <c r="K27" s="75">
        <v>36.94074969770254</v>
      </c>
      <c r="L27" s="75">
        <v>30.01974983541804</v>
      </c>
      <c r="M27" s="74">
        <v>22.82527881040892</v>
      </c>
      <c r="N27" s="74">
        <v>36.092493297587126</v>
      </c>
      <c r="O27" s="75">
        <v>48.620689655172406</v>
      </c>
      <c r="P27" s="75">
        <v>39.177750906892385</v>
      </c>
      <c r="Q27" s="75">
        <v>31.99473337722186</v>
      </c>
      <c r="R27" s="75">
        <v>23.420074349442377</v>
      </c>
      <c r="S27" s="194">
        <f>N27-'T_A1.1c (web only)'!P28</f>
        <v>0.30160857908845884</v>
      </c>
    </row>
    <row r="28" spans="2:19" ht="12.75">
      <c r="B28" s="63" t="s">
        <v>53</v>
      </c>
      <c r="D28" s="74" t="s">
        <v>146</v>
      </c>
      <c r="E28" s="75" t="s">
        <v>147</v>
      </c>
      <c r="F28" s="75" t="s">
        <v>148</v>
      </c>
      <c r="G28" s="75" t="s">
        <v>149</v>
      </c>
      <c r="H28" s="74" t="s">
        <v>150</v>
      </c>
      <c r="I28" s="74">
        <v>20.043896641619384</v>
      </c>
      <c r="J28" s="75">
        <v>33.369436098106355</v>
      </c>
      <c r="K28" s="75">
        <v>20.063627611034367</v>
      </c>
      <c r="L28" s="75">
        <v>13.358095111759633</v>
      </c>
      <c r="M28" s="74">
        <v>11.725347238244659</v>
      </c>
      <c r="N28" s="74">
        <v>20.043896641619384</v>
      </c>
      <c r="O28" s="75">
        <v>33.369436098106355</v>
      </c>
      <c r="P28" s="75">
        <v>20.063627611034367</v>
      </c>
      <c r="Q28" s="75">
        <v>13.358095111759633</v>
      </c>
      <c r="R28" s="75">
        <v>11.725347238244659</v>
      </c>
      <c r="S28" s="194">
        <f>N28-'T_A1.1c (web only)'!P29</f>
        <v>0</v>
      </c>
    </row>
    <row r="29" spans="2:19" ht="12.75">
      <c r="B29" s="63" t="s">
        <v>54</v>
      </c>
      <c r="D29" s="74" t="s">
        <v>146</v>
      </c>
      <c r="E29" s="75" t="s">
        <v>147</v>
      </c>
      <c r="F29" s="75" t="s">
        <v>148</v>
      </c>
      <c r="G29" s="75" t="s">
        <v>149</v>
      </c>
      <c r="H29" s="74" t="s">
        <v>150</v>
      </c>
      <c r="I29" s="74">
        <v>15.609463302735316</v>
      </c>
      <c r="J29" s="75">
        <v>25.26950504250978</v>
      </c>
      <c r="K29" s="75">
        <v>16.49748656918901</v>
      </c>
      <c r="L29" s="75">
        <v>11.373503060959116</v>
      </c>
      <c r="M29" s="74">
        <v>6.838911062056054</v>
      </c>
      <c r="N29" s="74">
        <v>15.609463302735316</v>
      </c>
      <c r="O29" s="75">
        <v>25.26950504250978</v>
      </c>
      <c r="P29" s="75">
        <v>16.49748656918901</v>
      </c>
      <c r="Q29" s="75">
        <v>11.373503060959116</v>
      </c>
      <c r="R29" s="75">
        <v>6.838911062056054</v>
      </c>
      <c r="S29" s="194">
        <f>N29-'T_A1.1c (web only)'!P30</f>
        <v>0</v>
      </c>
    </row>
    <row r="30" spans="2:19" ht="12.75">
      <c r="B30" s="63" t="s">
        <v>55</v>
      </c>
      <c r="D30" s="74">
        <v>1.1688565467792416</v>
      </c>
      <c r="E30" s="75">
        <v>1.2611461805641755</v>
      </c>
      <c r="F30" s="75">
        <v>1.25934271194877</v>
      </c>
      <c r="G30" s="75">
        <v>1.170362893346792</v>
      </c>
      <c r="H30" s="74">
        <v>0.9574883050043637</v>
      </c>
      <c r="I30" s="74">
        <v>12.288139612683068</v>
      </c>
      <c r="J30" s="75">
        <v>16.918045810209684</v>
      </c>
      <c r="K30" s="75">
        <v>10.742680371540887</v>
      </c>
      <c r="L30" s="75">
        <v>12.041238325771014</v>
      </c>
      <c r="M30" s="74">
        <v>8.434708670432638</v>
      </c>
      <c r="N30" s="74">
        <v>13.45699615946231</v>
      </c>
      <c r="O30" s="75">
        <v>18.17919199077386</v>
      </c>
      <c r="P30" s="75">
        <v>12.002023083489657</v>
      </c>
      <c r="Q30" s="75">
        <v>13.211601219117806</v>
      </c>
      <c r="R30" s="75">
        <v>9.392196975437002</v>
      </c>
      <c r="S30" s="194">
        <f>N30-'T_A1.1c (web only)'!P31</f>
        <v>0.13185445544741903</v>
      </c>
    </row>
    <row r="31" spans="2:19" ht="12.75">
      <c r="B31" s="63" t="s">
        <v>56</v>
      </c>
      <c r="D31" s="74">
        <v>7.467427180725368</v>
      </c>
      <c r="E31" s="75">
        <v>12.974063384778994</v>
      </c>
      <c r="F31" s="75">
        <v>8.79567291233996</v>
      </c>
      <c r="G31" s="75">
        <v>3.851282157020419</v>
      </c>
      <c r="H31" s="74">
        <v>1.5268769602786467</v>
      </c>
      <c r="I31" s="74">
        <v>21.356708491729172</v>
      </c>
      <c r="J31" s="75">
        <v>31.248646707834162</v>
      </c>
      <c r="K31" s="75">
        <v>23.85831983020289</v>
      </c>
      <c r="L31" s="75">
        <v>15.819913812655928</v>
      </c>
      <c r="M31" s="74">
        <v>9.350450837986495</v>
      </c>
      <c r="N31" s="74">
        <v>28.82413567245454</v>
      </c>
      <c r="O31" s="75">
        <v>44.222710092613156</v>
      </c>
      <c r="P31" s="75">
        <v>32.653992742542854</v>
      </c>
      <c r="Q31" s="75">
        <v>19.671195969676347</v>
      </c>
      <c r="R31" s="75">
        <v>10.877327798265142</v>
      </c>
      <c r="S31" s="194">
        <f>N31-'T_A1.1c (web only)'!P32</f>
        <v>0.411053246686528</v>
      </c>
    </row>
    <row r="32" spans="2:19" ht="12.75">
      <c r="B32" s="63" t="s">
        <v>57</v>
      </c>
      <c r="D32" s="74">
        <v>11.162437947607385</v>
      </c>
      <c r="E32" s="75">
        <v>8.731238224104416</v>
      </c>
      <c r="F32" s="75">
        <v>11.03241511996163</v>
      </c>
      <c r="G32" s="75">
        <v>14.007453331694746</v>
      </c>
      <c r="H32" s="74">
        <v>10.852844177405432</v>
      </c>
      <c r="I32" s="74">
        <v>24.009289963273613</v>
      </c>
      <c r="J32" s="75">
        <v>35.99349867850986</v>
      </c>
      <c r="K32" s="75">
        <v>24.272483252994004</v>
      </c>
      <c r="L32" s="75">
        <v>19.651641898194164</v>
      </c>
      <c r="M32" s="74">
        <v>16.724389279050126</v>
      </c>
      <c r="N32" s="74">
        <v>35.171727910880996</v>
      </c>
      <c r="O32" s="75">
        <v>44.724736902614275</v>
      </c>
      <c r="P32" s="75">
        <v>35.304898372955634</v>
      </c>
      <c r="Q32" s="75">
        <v>33.65909522988891</v>
      </c>
      <c r="R32" s="75">
        <v>27.57723345645556</v>
      </c>
      <c r="S32" s="194">
        <f>N32-'T_A1.1c (web only)'!P33</f>
        <v>0</v>
      </c>
    </row>
    <row r="33" spans="2:19" ht="12.75">
      <c r="B33" s="63" t="s">
        <v>58</v>
      </c>
      <c r="D33" s="74">
        <v>6.186993355117569</v>
      </c>
      <c r="E33" s="75">
        <v>6.573570150811643</v>
      </c>
      <c r="F33" s="75">
        <v>7.133958390998179</v>
      </c>
      <c r="G33" s="75">
        <v>6.630955949425886</v>
      </c>
      <c r="H33" s="74">
        <v>3.9561354934262867</v>
      </c>
      <c r="I33" s="74">
        <v>15.017816010577675</v>
      </c>
      <c r="J33" s="75">
        <v>20.009787826012804</v>
      </c>
      <c r="K33" s="75">
        <v>17.04792507338673</v>
      </c>
      <c r="L33" s="75">
        <v>12.98825047620504</v>
      </c>
      <c r="M33" s="74">
        <v>9.188694285583045</v>
      </c>
      <c r="N33" s="74">
        <v>21.204809365695244</v>
      </c>
      <c r="O33" s="75">
        <v>26.58335797682445</v>
      </c>
      <c r="P33" s="75">
        <v>24.18188346438491</v>
      </c>
      <c r="Q33" s="75">
        <v>19.619206425630928</v>
      </c>
      <c r="R33" s="75">
        <v>13.144829779009331</v>
      </c>
      <c r="S33" s="194">
        <f>N33-'T_A1.1c (web only)'!P34</f>
        <v>-6.343047580514849E-07</v>
      </c>
    </row>
    <row r="34" spans="2:19" ht="12.75">
      <c r="B34" s="63" t="s">
        <v>59</v>
      </c>
      <c r="D34" s="74" t="s">
        <v>146</v>
      </c>
      <c r="E34" s="75" t="s">
        <v>147</v>
      </c>
      <c r="F34" s="75" t="s">
        <v>148</v>
      </c>
      <c r="G34" s="75" t="s">
        <v>149</v>
      </c>
      <c r="H34" s="74" t="s">
        <v>150</v>
      </c>
      <c r="I34" s="74">
        <v>8.494533221194281</v>
      </c>
      <c r="J34" s="75">
        <v>11.190113424750296</v>
      </c>
      <c r="K34" s="75">
        <v>7.13276836158192</v>
      </c>
      <c r="L34" s="75">
        <v>6.520960229308491</v>
      </c>
      <c r="M34" s="74">
        <v>4.992435703479576</v>
      </c>
      <c r="N34" s="74">
        <v>8.494533221194281</v>
      </c>
      <c r="O34" s="75">
        <v>11.190113424750296</v>
      </c>
      <c r="P34" s="75">
        <v>7.13276836158192</v>
      </c>
      <c r="Q34" s="75">
        <v>6.520960229308491</v>
      </c>
      <c r="R34" s="75">
        <v>4.992435703479576</v>
      </c>
      <c r="S34" s="194">
        <f>N34-'T_A1.1c (web only)'!P35</f>
        <v>0</v>
      </c>
    </row>
    <row r="35" spans="2:19" ht="12.75">
      <c r="B35" s="63" t="s">
        <v>60</v>
      </c>
      <c r="D35" s="74">
        <v>9.21398262275207</v>
      </c>
      <c r="E35" s="75">
        <v>8.534370946822309</v>
      </c>
      <c r="F35" s="75">
        <v>9.962857767096352</v>
      </c>
      <c r="G35" s="75">
        <v>9.730423620025675</v>
      </c>
      <c r="H35" s="74">
        <v>8.05934242181235</v>
      </c>
      <c r="I35" s="74">
        <v>21.303967131407017</v>
      </c>
      <c r="J35" s="75">
        <v>29.31258106355383</v>
      </c>
      <c r="K35" s="75">
        <v>20.209744374044135</v>
      </c>
      <c r="L35" s="75">
        <v>18.89602053915276</v>
      </c>
      <c r="M35" s="74">
        <v>14.635124298315958</v>
      </c>
      <c r="N35" s="74">
        <v>30.517949754159087</v>
      </c>
      <c r="O35" s="75">
        <v>37.846952010376135</v>
      </c>
      <c r="P35" s="75">
        <v>30.172602141140487</v>
      </c>
      <c r="Q35" s="75">
        <v>28.626444159178437</v>
      </c>
      <c r="R35" s="75">
        <v>22.694466720128307</v>
      </c>
      <c r="S35" s="194">
        <f>N35-'T_A1.1c (web only)'!P36</f>
        <v>0.2896207988145747</v>
      </c>
    </row>
    <row r="36" spans="2:19" ht="12.75">
      <c r="B36" s="63" t="s">
        <v>61</v>
      </c>
      <c r="D36" s="74">
        <v>5.217879995949519</v>
      </c>
      <c r="E36" s="75">
        <v>4.8306962243997935</v>
      </c>
      <c r="F36" s="75">
        <v>5.380636136802523</v>
      </c>
      <c r="G36" s="75">
        <v>5.50875597109395</v>
      </c>
      <c r="H36" s="74">
        <v>5.076388704931267</v>
      </c>
      <c r="I36" s="74">
        <v>35.380783254877215</v>
      </c>
      <c r="J36" s="75">
        <v>38.02893118254354</v>
      </c>
      <c r="K36" s="75">
        <v>37.97635676143371</v>
      </c>
      <c r="L36" s="75">
        <v>34.3773848617696</v>
      </c>
      <c r="M36" s="74">
        <v>30.00336668837398</v>
      </c>
      <c r="N36" s="74">
        <v>40.59866325082673</v>
      </c>
      <c r="O36" s="75">
        <v>42.85962740694333</v>
      </c>
      <c r="P36" s="75">
        <v>43.356992898236236</v>
      </c>
      <c r="Q36" s="75">
        <v>39.886140832863546</v>
      </c>
      <c r="R36" s="75">
        <v>35.07975539330525</v>
      </c>
      <c r="S36" s="194">
        <f>N36-'T_A1.1c (web only)'!P37</f>
        <v>0</v>
      </c>
    </row>
    <row r="37" spans="4:18" ht="12.75">
      <c r="D37" s="74"/>
      <c r="E37" s="75"/>
      <c r="F37" s="75"/>
      <c r="G37" s="75"/>
      <c r="H37" s="74"/>
      <c r="I37" s="76"/>
      <c r="J37" s="77"/>
      <c r="K37" s="75"/>
      <c r="L37" s="75"/>
      <c r="M37" s="74"/>
      <c r="N37" s="78"/>
      <c r="O37" s="79"/>
      <c r="P37" s="80"/>
      <c r="Q37" s="80"/>
      <c r="R37" s="79"/>
    </row>
    <row r="38" spans="1:18" ht="12.75">
      <c r="A38" s="81"/>
      <c r="B38" s="82" t="s">
        <v>24</v>
      </c>
      <c r="C38" s="82"/>
      <c r="D38" s="83">
        <f>AVERAGE(D7:D36)</f>
        <v>9.323562289793772</v>
      </c>
      <c r="E38" s="84">
        <f aca="true" t="shared" si="0" ref="E38:R38">AVERAGE(E7:E36)</f>
        <v>10.919479045948238</v>
      </c>
      <c r="F38" s="84">
        <f t="shared" si="0"/>
        <v>10.337018910260108</v>
      </c>
      <c r="G38" s="84">
        <f t="shared" si="0"/>
        <v>8.911286347725932</v>
      </c>
      <c r="H38" s="83">
        <f t="shared" si="0"/>
        <v>6.526086340708537</v>
      </c>
      <c r="I38" s="83">
        <f t="shared" si="0"/>
        <v>19.06062412043017</v>
      </c>
      <c r="J38" s="84">
        <f t="shared" si="0"/>
        <v>27.025712325302564</v>
      </c>
      <c r="K38" s="84">
        <f t="shared" si="0"/>
        <v>20.106793802457677</v>
      </c>
      <c r="L38" s="84">
        <f t="shared" si="0"/>
        <v>16.121101841923004</v>
      </c>
      <c r="M38" s="83">
        <f>AVERAGE(M7:M36)</f>
        <v>11.251576336365519</v>
      </c>
      <c r="N38" s="83">
        <f>AVERAGE(N7:N36)</f>
        <v>27.14104477158477</v>
      </c>
      <c r="O38" s="84">
        <f t="shared" si="0"/>
        <v>36.48926083179105</v>
      </c>
      <c r="P38" s="84">
        <f t="shared" si="0"/>
        <v>29.065543524683104</v>
      </c>
      <c r="Q38" s="84">
        <f t="shared" si="0"/>
        <v>23.84421667661881</v>
      </c>
      <c r="R38" s="84">
        <f t="shared" si="0"/>
        <v>16.904047715339495</v>
      </c>
    </row>
    <row r="39" spans="1:18" ht="12.75">
      <c r="A39" s="81"/>
      <c r="B39" s="82" t="s">
        <v>75</v>
      </c>
      <c r="C39" s="82"/>
      <c r="D39" s="83">
        <f>AVERAGE(D8,D9,D11,D12,D13,D14,D15,D16,D17,D19,D20,D23,D25,D28,D29,D30,D31,D32,D35)</f>
        <v>8.196926912131797</v>
      </c>
      <c r="E39" s="84">
        <f aca="true" t="shared" si="1" ref="E39:R39">AVERAGE(E8,E9,E11,E12,E13,E14,E15,E16,E17,E19,E20,E23,E25,E28,E29,E30,E31,E32,E35)</f>
        <v>9.55577174789444</v>
      </c>
      <c r="F39" s="84">
        <f t="shared" si="1"/>
        <v>9.37685100337663</v>
      </c>
      <c r="G39" s="84">
        <f t="shared" si="1"/>
        <v>7.522769548515615</v>
      </c>
      <c r="H39" s="83">
        <f t="shared" si="1"/>
        <v>5.714726546280976</v>
      </c>
      <c r="I39" s="83">
        <f t="shared" si="1"/>
        <v>17.640351798858216</v>
      </c>
      <c r="J39" s="84">
        <f t="shared" si="1"/>
        <v>25.88800506571517</v>
      </c>
      <c r="K39" s="84">
        <f t="shared" si="1"/>
        <v>18.343902831068103</v>
      </c>
      <c r="L39" s="84">
        <f t="shared" si="1"/>
        <v>14.700322676911682</v>
      </c>
      <c r="M39" s="83">
        <f>AVERAGE(M8,M9,M11,M12,M13,M14,M15,M16,M17,M19,M20,M23,M25,M28,M29,M30,M31,M32,M35)</f>
        <v>10.386762254831766</v>
      </c>
      <c r="N39" s="83">
        <f>AVERAGE(N8,N9,N11,N12,N13,N14,N15,N16,N17,N19,N20,N23,N25,N28,N29,N30,N31,N32,N35)</f>
        <v>24.543027093284998</v>
      </c>
      <c r="O39" s="84">
        <f t="shared" si="1"/>
        <v>33.934970748152594</v>
      </c>
      <c r="P39" s="84">
        <f t="shared" si="1"/>
        <v>26.240198412858952</v>
      </c>
      <c r="Q39" s="84">
        <f t="shared" si="1"/>
        <v>21.035286507240627</v>
      </c>
      <c r="R39" s="84">
        <f t="shared" si="1"/>
        <v>15.199163556963123</v>
      </c>
    </row>
    <row r="40" spans="1:18" ht="12.75">
      <c r="A40" s="81"/>
      <c r="B40" s="82"/>
      <c r="C40" s="82"/>
      <c r="D40" s="83"/>
      <c r="E40" s="84"/>
      <c r="F40" s="84"/>
      <c r="G40" s="84"/>
      <c r="H40" s="83"/>
      <c r="I40" s="85"/>
      <c r="J40" s="84"/>
      <c r="K40" s="84"/>
      <c r="L40" s="84"/>
      <c r="M40" s="83"/>
      <c r="N40" s="85"/>
      <c r="O40" s="84"/>
      <c r="P40" s="84"/>
      <c r="Q40" s="84"/>
      <c r="R40" s="84"/>
    </row>
    <row r="41" spans="1:18" ht="12.75">
      <c r="A41" s="368" t="s">
        <v>179</v>
      </c>
      <c r="B41" s="63" t="s">
        <v>190</v>
      </c>
      <c r="D41" s="74" t="s">
        <v>151</v>
      </c>
      <c r="E41" s="75" t="s">
        <v>152</v>
      </c>
      <c r="F41" s="75" t="s">
        <v>143</v>
      </c>
      <c r="G41" s="75" t="s">
        <v>153</v>
      </c>
      <c r="H41" s="74" t="s">
        <v>100</v>
      </c>
      <c r="I41" s="74">
        <v>8.129047033426765</v>
      </c>
      <c r="J41" s="75">
        <v>8.984580753759417</v>
      </c>
      <c r="K41" s="75">
        <v>9.329897210223278</v>
      </c>
      <c r="L41" s="75">
        <v>9.286756831419272</v>
      </c>
      <c r="M41" s="74">
        <v>2.76250128695126</v>
      </c>
      <c r="N41" s="74">
        <v>8.129047033426765</v>
      </c>
      <c r="O41" s="75">
        <v>8.984580753759417</v>
      </c>
      <c r="P41" s="75">
        <v>9.329897210223278</v>
      </c>
      <c r="Q41" s="75">
        <v>9.286756831419272</v>
      </c>
      <c r="R41" s="75">
        <v>2.76250128695126</v>
      </c>
    </row>
    <row r="42" spans="1:18" ht="12.75">
      <c r="A42" s="368"/>
      <c r="B42" s="63" t="s">
        <v>225</v>
      </c>
      <c r="D42" s="74">
        <v>3.140629698093179</v>
      </c>
      <c r="E42" s="75">
        <v>4.729752568128267</v>
      </c>
      <c r="F42" s="75">
        <v>3.7921180557785297</v>
      </c>
      <c r="G42" s="75">
        <v>2.23857711955265</v>
      </c>
      <c r="H42" s="74">
        <v>0.9138421431205523</v>
      </c>
      <c r="I42" s="74">
        <v>9.472663143941078</v>
      </c>
      <c r="J42" s="75">
        <v>14.02318051112733</v>
      </c>
      <c r="K42" s="75">
        <v>8.462890303080899</v>
      </c>
      <c r="L42" s="75">
        <v>8.297157812861316</v>
      </c>
      <c r="M42" s="74">
        <v>6.044961132754737</v>
      </c>
      <c r="N42" s="74">
        <v>12.613292842034255</v>
      </c>
      <c r="O42" s="75">
        <v>18.752933079255598</v>
      </c>
      <c r="P42" s="75">
        <v>12.255008358859428</v>
      </c>
      <c r="Q42" s="75">
        <v>10.535734932413968</v>
      </c>
      <c r="R42" s="75">
        <v>6.9588032758752885</v>
      </c>
    </row>
    <row r="43" spans="1:18" ht="12.75">
      <c r="A43" s="368"/>
      <c r="B43" s="63" t="s">
        <v>62</v>
      </c>
      <c r="D43" s="74">
        <v>13.64413134565062</v>
      </c>
      <c r="E43" s="75">
        <v>10.218472073659703</v>
      </c>
      <c r="F43" s="75">
        <v>15.51690423258186</v>
      </c>
      <c r="G43" s="75">
        <v>15.160564896371516</v>
      </c>
      <c r="H43" s="74">
        <v>13.391115832357926</v>
      </c>
      <c r="I43" s="74">
        <v>25.101614050643956</v>
      </c>
      <c r="J43" s="75">
        <v>30.781545735124975</v>
      </c>
      <c r="K43" s="75">
        <v>27.61388662308612</v>
      </c>
      <c r="L43" s="75">
        <v>24.315167870615245</v>
      </c>
      <c r="M43" s="74">
        <v>17.44151960005134</v>
      </c>
      <c r="N43" s="74">
        <v>38.74574539629458</v>
      </c>
      <c r="O43" s="75">
        <v>41.000017808784676</v>
      </c>
      <c r="P43" s="75">
        <v>43.13079085566798</v>
      </c>
      <c r="Q43" s="75">
        <v>39.47573276698676</v>
      </c>
      <c r="R43" s="75">
        <v>30.832635432409266</v>
      </c>
    </row>
    <row r="44" spans="1:18" ht="12.75">
      <c r="A44" s="368"/>
      <c r="B44" s="63" t="s">
        <v>63</v>
      </c>
      <c r="D44" s="74">
        <v>16.551578529024567</v>
      </c>
      <c r="E44" s="75">
        <v>15.102331581278039</v>
      </c>
      <c r="F44" s="75">
        <v>17.26625648449753</v>
      </c>
      <c r="G44" s="75">
        <v>17.40352338078014</v>
      </c>
      <c r="H44" s="74">
        <v>16.993464052287578</v>
      </c>
      <c r="I44" s="74">
        <v>31.9487567997218</v>
      </c>
      <c r="J44" s="75">
        <v>39.604151023315815</v>
      </c>
      <c r="K44" s="75">
        <v>30.770901194353968</v>
      </c>
      <c r="L44" s="75">
        <v>27.799318223216847</v>
      </c>
      <c r="M44" s="74">
        <v>25.46966430551278</v>
      </c>
      <c r="N44" s="74">
        <v>48.50033532874637</v>
      </c>
      <c r="O44" s="75">
        <v>54.70648260459385</v>
      </c>
      <c r="P44" s="75">
        <v>48.0371576788515</v>
      </c>
      <c r="Q44" s="75">
        <v>45.20284160399699</v>
      </c>
      <c r="R44" s="75">
        <v>42.46312835780036</v>
      </c>
    </row>
    <row r="45" spans="1:18" ht="12.75">
      <c r="A45" s="368"/>
      <c r="B45" s="63" t="s">
        <v>192</v>
      </c>
      <c r="D45" s="74">
        <v>37.18559129107161</v>
      </c>
      <c r="E45" s="75">
        <v>37.28</v>
      </c>
      <c r="F45" s="75">
        <v>41.243838702125366</v>
      </c>
      <c r="G45" s="75">
        <v>38.9479550074422</v>
      </c>
      <c r="H45" s="74">
        <v>27.797275368881845</v>
      </c>
      <c r="I45" s="74">
        <v>21.83173265287732</v>
      </c>
      <c r="J45" s="75">
        <v>24.310985594898995</v>
      </c>
      <c r="K45" s="75">
        <v>23.35</v>
      </c>
      <c r="L45" s="75">
        <v>20.806165811456165</v>
      </c>
      <c r="M45" s="74">
        <v>17.448069790712218</v>
      </c>
      <c r="N45" s="74">
        <v>58.45</v>
      </c>
      <c r="O45" s="75">
        <v>61.34</v>
      </c>
      <c r="P45" s="75">
        <v>64.18</v>
      </c>
      <c r="Q45" s="75">
        <v>59.16</v>
      </c>
      <c r="R45" s="75">
        <v>45.245345159594066</v>
      </c>
    </row>
    <row r="46" spans="1:18" ht="12.75">
      <c r="A46" s="368"/>
      <c r="B46" s="98" t="s">
        <v>64</v>
      </c>
      <c r="C46" s="98"/>
      <c r="D46" s="96">
        <v>12.10263089005865</v>
      </c>
      <c r="E46" s="97">
        <v>14.956823967393126</v>
      </c>
      <c r="F46" s="97">
        <v>11.766237118016058</v>
      </c>
      <c r="G46" s="97">
        <v>12.28014226796684</v>
      </c>
      <c r="H46" s="96">
        <v>8.788227913243093</v>
      </c>
      <c r="I46" s="96">
        <v>12.357468179324204</v>
      </c>
      <c r="J46" s="97">
        <v>20.26848795023425</v>
      </c>
      <c r="K46" s="97">
        <v>14.274824879329174</v>
      </c>
      <c r="L46" s="97">
        <v>8.400490562721382</v>
      </c>
      <c r="M46" s="96">
        <v>5.645837577903092</v>
      </c>
      <c r="N46" s="96">
        <v>24.460099069382856</v>
      </c>
      <c r="O46" s="97">
        <v>35.22531191762737</v>
      </c>
      <c r="P46" s="97">
        <v>26.04106199734523</v>
      </c>
      <c r="Q46" s="97">
        <v>20.68063283068822</v>
      </c>
      <c r="R46" s="97">
        <v>14.434065491146185</v>
      </c>
    </row>
    <row r="47" spans="1:18" ht="12.75">
      <c r="A47" s="86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</row>
    <row r="48" spans="2:18" ht="57" customHeight="1">
      <c r="B48" s="369" t="s">
        <v>229</v>
      </c>
      <c r="C48" s="369"/>
      <c r="D48" s="345"/>
      <c r="E48" s="345"/>
      <c r="F48" s="345"/>
      <c r="G48" s="345"/>
      <c r="H48" s="345"/>
      <c r="I48" s="345"/>
      <c r="J48" s="345"/>
      <c r="K48" s="345"/>
      <c r="L48" s="345"/>
      <c r="M48" s="345"/>
      <c r="N48" s="89"/>
      <c r="O48" s="89"/>
      <c r="P48" s="89"/>
      <c r="Q48" s="89"/>
      <c r="R48" s="89"/>
    </row>
    <row r="49" spans="2:16" ht="12.75">
      <c r="B49" s="90" t="s">
        <v>27</v>
      </c>
      <c r="C49" s="90"/>
      <c r="P49" s="91"/>
    </row>
    <row r="50" spans="2:13" ht="12.75">
      <c r="B50" s="192"/>
      <c r="C50" s="192"/>
      <c r="D50" s="192"/>
      <c r="E50" s="192"/>
      <c r="F50" s="192"/>
      <c r="G50" s="192"/>
      <c r="H50" s="192"/>
      <c r="I50" s="192"/>
      <c r="J50" s="192"/>
      <c r="K50" s="192"/>
      <c r="L50" s="192"/>
      <c r="M50" s="192"/>
    </row>
    <row r="51" spans="1:18" ht="12.75">
      <c r="A51" s="199"/>
      <c r="B51" s="196" t="s">
        <v>106</v>
      </c>
      <c r="C51" s="196"/>
      <c r="D51" s="197">
        <f>COUNT(D7:D36)</f>
        <v>26</v>
      </c>
      <c r="E51" s="197">
        <f aca="true" t="shared" si="2" ref="E51:R51">COUNT(E7:E36)</f>
        <v>26</v>
      </c>
      <c r="F51" s="197">
        <f t="shared" si="2"/>
        <v>26</v>
      </c>
      <c r="G51" s="197">
        <f t="shared" si="2"/>
        <v>26</v>
      </c>
      <c r="H51" s="197">
        <f t="shared" si="2"/>
        <v>26</v>
      </c>
      <c r="I51" s="197">
        <f t="shared" si="2"/>
        <v>30</v>
      </c>
      <c r="J51" s="197">
        <f t="shared" si="2"/>
        <v>30</v>
      </c>
      <c r="K51" s="197">
        <f t="shared" si="2"/>
        <v>30</v>
      </c>
      <c r="L51" s="197">
        <f t="shared" si="2"/>
        <v>30</v>
      </c>
      <c r="M51" s="197">
        <f t="shared" si="2"/>
        <v>30</v>
      </c>
      <c r="N51" s="197">
        <f t="shared" si="2"/>
        <v>30</v>
      </c>
      <c r="O51" s="197">
        <f t="shared" si="2"/>
        <v>30</v>
      </c>
      <c r="P51" s="197">
        <f t="shared" si="2"/>
        <v>30</v>
      </c>
      <c r="Q51" s="197">
        <f t="shared" si="2"/>
        <v>30</v>
      </c>
      <c r="R51" s="197">
        <f t="shared" si="2"/>
        <v>30</v>
      </c>
    </row>
    <row r="52" spans="1:18" ht="12.75">
      <c r="A52" s="199"/>
      <c r="B52" s="196" t="s">
        <v>107</v>
      </c>
      <c r="C52" s="196"/>
      <c r="D52" s="197">
        <f>COUNT(D8,D9,D11,D12,D13,D14,D15,D16,D17,D19,D20,D23,D25,D28,D29,D30,D31,D32,D35)</f>
        <v>16</v>
      </c>
      <c r="E52" s="197">
        <f aca="true" t="shared" si="3" ref="E52:R52">COUNT(E8,E9,E11,E12,E13,E14,E15,E16,E17,E19,E20,E23,E25,E28,E29,E30,E31,E32,E35)</f>
        <v>16</v>
      </c>
      <c r="F52" s="197">
        <f t="shared" si="3"/>
        <v>16</v>
      </c>
      <c r="G52" s="197">
        <f t="shared" si="3"/>
        <v>16</v>
      </c>
      <c r="H52" s="197">
        <f t="shared" si="3"/>
        <v>16</v>
      </c>
      <c r="I52" s="197">
        <f t="shared" si="3"/>
        <v>19</v>
      </c>
      <c r="J52" s="197">
        <f t="shared" si="3"/>
        <v>19</v>
      </c>
      <c r="K52" s="197">
        <f t="shared" si="3"/>
        <v>19</v>
      </c>
      <c r="L52" s="197">
        <f t="shared" si="3"/>
        <v>19</v>
      </c>
      <c r="M52" s="197">
        <f t="shared" si="3"/>
        <v>19</v>
      </c>
      <c r="N52" s="197">
        <f t="shared" si="3"/>
        <v>19</v>
      </c>
      <c r="O52" s="197">
        <f t="shared" si="3"/>
        <v>19</v>
      </c>
      <c r="P52" s="197">
        <f t="shared" si="3"/>
        <v>19</v>
      </c>
      <c r="Q52" s="197">
        <f t="shared" si="3"/>
        <v>19</v>
      </c>
      <c r="R52" s="197">
        <f t="shared" si="3"/>
        <v>19</v>
      </c>
    </row>
  </sheetData>
  <sheetProtection/>
  <mergeCells count="7">
    <mergeCell ref="A7:A15"/>
    <mergeCell ref="A41:A46"/>
    <mergeCell ref="B48:M48"/>
    <mergeCell ref="B1:M1"/>
    <mergeCell ref="D3:H3"/>
    <mergeCell ref="I3:M3"/>
    <mergeCell ref="N3:R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6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45"/>
  <sheetViews>
    <sheetView zoomScale="70" zoomScaleNormal="70" zoomScalePageLayoutView="0" workbookViewId="0" topLeftCell="A1">
      <selection activeCell="B1" sqref="B1:M1"/>
    </sheetView>
  </sheetViews>
  <sheetFormatPr defaultColWidth="9.140625" defaultRowHeight="12.75"/>
  <cols>
    <col min="1" max="1" width="5.140625" style="61" customWidth="1"/>
    <col min="2" max="2" width="15.7109375" style="95" customWidth="1"/>
    <col min="3" max="3" width="3.421875" style="95" customWidth="1"/>
    <col min="4" max="12" width="9.140625" style="61" customWidth="1"/>
    <col min="13" max="13" width="9.140625" style="95" customWidth="1"/>
    <col min="14" max="14" width="6.57421875" style="61" customWidth="1"/>
    <col min="15" max="18" width="9.140625" style="61" customWidth="1"/>
  </cols>
  <sheetData>
    <row r="1" spans="2:18" ht="30.75" customHeight="1">
      <c r="B1" s="362" t="s">
        <v>224</v>
      </c>
      <c r="C1" s="362"/>
      <c r="D1" s="363"/>
      <c r="E1" s="363"/>
      <c r="F1" s="363"/>
      <c r="G1" s="363"/>
      <c r="H1" s="363"/>
      <c r="I1" s="363"/>
      <c r="J1" s="363"/>
      <c r="K1" s="363"/>
      <c r="L1" s="363"/>
      <c r="M1" s="363"/>
      <c r="N1" s="62"/>
      <c r="O1" s="62"/>
      <c r="P1" s="62"/>
      <c r="Q1" s="62"/>
      <c r="R1" s="62"/>
    </row>
    <row r="2" spans="2:18" ht="12.75">
      <c r="B2" s="63"/>
      <c r="C2" s="63"/>
      <c r="D2" s="62"/>
      <c r="E2" s="62"/>
      <c r="F2" s="62"/>
      <c r="G2" s="62"/>
      <c r="H2" s="62"/>
      <c r="I2" s="62"/>
      <c r="J2" s="62"/>
      <c r="K2" s="62"/>
      <c r="L2" s="62"/>
      <c r="M2" s="63"/>
      <c r="N2" s="62"/>
      <c r="O2" s="62"/>
      <c r="P2" s="62"/>
      <c r="Q2" s="62"/>
      <c r="R2" s="62"/>
    </row>
    <row r="3" spans="2:18" ht="12.75">
      <c r="B3" s="64"/>
      <c r="C3" s="64"/>
      <c r="D3" s="364" t="s">
        <v>102</v>
      </c>
      <c r="E3" s="364"/>
      <c r="F3" s="364"/>
      <c r="G3" s="364"/>
      <c r="H3" s="365"/>
      <c r="I3" s="366" t="s">
        <v>103</v>
      </c>
      <c r="J3" s="364"/>
      <c r="K3" s="364"/>
      <c r="L3" s="364"/>
      <c r="M3" s="364"/>
      <c r="N3" s="366" t="s">
        <v>104</v>
      </c>
      <c r="O3" s="364"/>
      <c r="P3" s="364"/>
      <c r="Q3" s="364"/>
      <c r="R3" s="364"/>
    </row>
    <row r="4" spans="2:18" ht="12.75">
      <c r="B4" s="63"/>
      <c r="C4" s="63"/>
      <c r="D4" s="65" t="s">
        <v>70</v>
      </c>
      <c r="E4" s="66" t="s">
        <v>71</v>
      </c>
      <c r="F4" s="66" t="s">
        <v>72</v>
      </c>
      <c r="G4" s="66" t="s">
        <v>73</v>
      </c>
      <c r="H4" s="65" t="s">
        <v>74</v>
      </c>
      <c r="I4" s="67" t="s">
        <v>70</v>
      </c>
      <c r="J4" s="66" t="s">
        <v>71</v>
      </c>
      <c r="K4" s="66" t="s">
        <v>72</v>
      </c>
      <c r="L4" s="66" t="s">
        <v>73</v>
      </c>
      <c r="M4" s="66" t="s">
        <v>74</v>
      </c>
      <c r="N4" s="67" t="s">
        <v>70</v>
      </c>
      <c r="O4" s="66" t="s">
        <v>71</v>
      </c>
      <c r="P4" s="66" t="s">
        <v>72</v>
      </c>
      <c r="Q4" s="66" t="s">
        <v>73</v>
      </c>
      <c r="R4" s="66" t="s">
        <v>74</v>
      </c>
    </row>
    <row r="5" spans="2:18" ht="12.75">
      <c r="B5" s="63"/>
      <c r="C5" s="63"/>
      <c r="D5" s="68">
        <v>1</v>
      </c>
      <c r="E5" s="69">
        <v>2</v>
      </c>
      <c r="F5" s="69">
        <v>3</v>
      </c>
      <c r="G5" s="69">
        <v>4</v>
      </c>
      <c r="H5" s="68">
        <v>5</v>
      </c>
      <c r="I5" s="68">
        <v>6</v>
      </c>
      <c r="J5" s="69">
        <v>7</v>
      </c>
      <c r="K5" s="69">
        <v>8</v>
      </c>
      <c r="L5" s="69">
        <v>9</v>
      </c>
      <c r="M5" s="69">
        <v>10</v>
      </c>
      <c r="N5" s="70">
        <v>11</v>
      </c>
      <c r="O5" s="71">
        <v>12</v>
      </c>
      <c r="P5" s="72">
        <v>13</v>
      </c>
      <c r="Q5" s="72">
        <v>14</v>
      </c>
      <c r="R5" s="72">
        <v>15</v>
      </c>
    </row>
    <row r="6" spans="2:18" ht="12.75">
      <c r="B6" s="63"/>
      <c r="C6" s="63"/>
      <c r="D6" s="65"/>
      <c r="E6" s="66"/>
      <c r="F6" s="66"/>
      <c r="G6" s="66"/>
      <c r="H6" s="65"/>
      <c r="I6" s="65"/>
      <c r="J6" s="66"/>
      <c r="K6" s="66"/>
      <c r="L6" s="66"/>
      <c r="M6" s="66"/>
      <c r="N6" s="73"/>
      <c r="O6" s="62"/>
      <c r="P6" s="62"/>
      <c r="Q6" s="62"/>
      <c r="R6" s="62"/>
    </row>
    <row r="7" spans="1:18" ht="12.75">
      <c r="A7" s="370" t="s">
        <v>20</v>
      </c>
      <c r="B7" s="63" t="s">
        <v>32</v>
      </c>
      <c r="C7" s="63"/>
      <c r="D7" s="74">
        <v>8.824352844232152</v>
      </c>
      <c r="E7" s="75">
        <v>8.85922539357229</v>
      </c>
      <c r="F7" s="75">
        <v>9.321744469927802</v>
      </c>
      <c r="G7" s="75">
        <v>9.476127484409533</v>
      </c>
      <c r="H7" s="74">
        <v>6.869618816469268</v>
      </c>
      <c r="I7" s="74">
        <v>16.596355356926022</v>
      </c>
      <c r="J7" s="75">
        <v>19.280353109218442</v>
      </c>
      <c r="K7" s="75">
        <v>18.399879163354104</v>
      </c>
      <c r="L7" s="75">
        <v>15.573211512706536</v>
      </c>
      <c r="M7" s="74">
        <v>10.123927706419472</v>
      </c>
      <c r="N7" s="74">
        <v>25.420708201158174</v>
      </c>
      <c r="O7" s="75">
        <v>28.139578502790734</v>
      </c>
      <c r="P7" s="75">
        <v>27.721623633281908</v>
      </c>
      <c r="Q7" s="75">
        <v>25.049338997116067</v>
      </c>
      <c r="R7" s="75">
        <v>16.993546522888742</v>
      </c>
    </row>
    <row r="8" spans="1:18" ht="12.75">
      <c r="A8" s="371"/>
      <c r="B8" s="63" t="s">
        <v>33</v>
      </c>
      <c r="C8" s="63"/>
      <c r="D8" s="74">
        <v>4.7492048202442225</v>
      </c>
      <c r="E8" s="75">
        <v>5.789996717035038</v>
      </c>
      <c r="F8" s="75">
        <v>5.382256175765349</v>
      </c>
      <c r="G8" s="75">
        <v>4.575029622963139</v>
      </c>
      <c r="H8" s="74">
        <v>2.444922512142263</v>
      </c>
      <c r="I8" s="74">
        <v>6.10771633739034</v>
      </c>
      <c r="J8" s="75">
        <v>6.755809517049234</v>
      </c>
      <c r="K8" s="75">
        <v>7.1600640479244175</v>
      </c>
      <c r="L8" s="75">
        <v>5.7513196139633775</v>
      </c>
      <c r="M8" s="74">
        <v>4.01512501192645</v>
      </c>
      <c r="N8" s="74">
        <v>10.856921157634563</v>
      </c>
      <c r="O8" s="75">
        <v>12.54580623408427</v>
      </c>
      <c r="P8" s="75">
        <v>12.542320223689767</v>
      </c>
      <c r="Q8" s="75">
        <v>10.326349236926516</v>
      </c>
      <c r="R8" s="75">
        <v>6.460047524068713</v>
      </c>
    </row>
    <row r="9" spans="1:18" ht="12.75">
      <c r="A9" s="371"/>
      <c r="B9" s="63" t="s">
        <v>34</v>
      </c>
      <c r="C9" s="63"/>
      <c r="D9" s="74">
        <v>13.477261024871448</v>
      </c>
      <c r="E9" s="75">
        <v>17.603664511716303</v>
      </c>
      <c r="F9" s="75">
        <v>14.91002355875386</v>
      </c>
      <c r="G9" s="75">
        <v>11.718922726983164</v>
      </c>
      <c r="H9" s="74">
        <v>7.55145173584644</v>
      </c>
      <c r="I9" s="74">
        <v>11.82326881781992</v>
      </c>
      <c r="J9" s="75">
        <v>16.148316705359314</v>
      </c>
      <c r="K9" s="75">
        <v>12.826246958735222</v>
      </c>
      <c r="L9" s="75">
        <v>10.07056160744063</v>
      </c>
      <c r="M9" s="74">
        <v>6.243022351573387</v>
      </c>
      <c r="N9" s="74">
        <v>25.30052984269137</v>
      </c>
      <c r="O9" s="75">
        <v>33.75198121707562</v>
      </c>
      <c r="P9" s="75">
        <v>27.736270517489082</v>
      </c>
      <c r="Q9" s="75">
        <v>21.789484334423797</v>
      </c>
      <c r="R9" s="75">
        <v>13.794474087419827</v>
      </c>
    </row>
    <row r="10" spans="1:18" ht="12.75">
      <c r="A10" s="371"/>
      <c r="B10" s="63" t="s">
        <v>35</v>
      </c>
      <c r="C10" s="63"/>
      <c r="D10" s="74">
        <v>19.882549817526137</v>
      </c>
      <c r="E10" s="75">
        <v>23.149333872525894</v>
      </c>
      <c r="F10" s="75">
        <v>21.22989112375144</v>
      </c>
      <c r="G10" s="75">
        <v>18.5573688800299</v>
      </c>
      <c r="H10" s="74">
        <v>13.716712580348943</v>
      </c>
      <c r="I10" s="74">
        <v>18.23750625227706</v>
      </c>
      <c r="J10" s="75">
        <v>22.306845498865453</v>
      </c>
      <c r="K10" s="75">
        <v>17.73685959459724</v>
      </c>
      <c r="L10" s="75">
        <v>18.437772517752588</v>
      </c>
      <c r="M10" s="74">
        <v>11.97964493419039</v>
      </c>
      <c r="N10" s="74">
        <v>38.1200560698032</v>
      </c>
      <c r="O10" s="75">
        <v>45.45617937139134</v>
      </c>
      <c r="P10" s="75">
        <v>38.96675071834868</v>
      </c>
      <c r="Q10" s="75">
        <v>36.99514139778249</v>
      </c>
      <c r="R10" s="75">
        <v>25.696357514539333</v>
      </c>
    </row>
    <row r="11" spans="1:18" ht="12.75">
      <c r="A11" s="371"/>
      <c r="B11" s="63" t="s">
        <v>36</v>
      </c>
      <c r="C11" s="63"/>
      <c r="D11" s="74" t="s">
        <v>146</v>
      </c>
      <c r="E11" s="75" t="s">
        <v>147</v>
      </c>
      <c r="F11" s="75" t="s">
        <v>148</v>
      </c>
      <c r="G11" s="75" t="s">
        <v>149</v>
      </c>
      <c r="H11" s="74" t="s">
        <v>150</v>
      </c>
      <c r="I11" s="74">
        <v>10.390571616837503</v>
      </c>
      <c r="J11" s="75">
        <v>10.455765550056762</v>
      </c>
      <c r="K11" s="75">
        <v>12.36289615967563</v>
      </c>
      <c r="L11" s="75">
        <v>9.816997525572491</v>
      </c>
      <c r="M11" s="74">
        <v>8.476546971973004</v>
      </c>
      <c r="N11" s="74">
        <v>10.390571616837503</v>
      </c>
      <c r="O11" s="75">
        <v>10.455765550056762</v>
      </c>
      <c r="P11" s="75">
        <v>12.36289615967563</v>
      </c>
      <c r="Q11" s="75">
        <v>9.816997525572491</v>
      </c>
      <c r="R11" s="75">
        <v>8.476546971973004</v>
      </c>
    </row>
    <row r="12" spans="1:18" ht="12.75">
      <c r="A12" s="371"/>
      <c r="B12" s="63" t="s">
        <v>37</v>
      </c>
      <c r="C12" s="63"/>
      <c r="D12" s="74">
        <v>5.330229713203274</v>
      </c>
      <c r="E12" s="75">
        <v>6.558474180035943</v>
      </c>
      <c r="F12" s="75">
        <v>5.4785899415637695</v>
      </c>
      <c r="G12" s="75">
        <v>5.116324007696648</v>
      </c>
      <c r="H12" s="74">
        <v>3.573978339091645</v>
      </c>
      <c r="I12" s="74">
        <v>20.025036746461115</v>
      </c>
      <c r="J12" s="75">
        <v>20.289846197850142</v>
      </c>
      <c r="K12" s="75">
        <v>21.13785911696733</v>
      </c>
      <c r="L12" s="75">
        <v>21.60555198154775</v>
      </c>
      <c r="M12" s="74">
        <v>15.73765106226336</v>
      </c>
      <c r="N12" s="74">
        <v>25.35526645966439</v>
      </c>
      <c r="O12" s="75">
        <v>26.848320377886086</v>
      </c>
      <c r="P12" s="75">
        <v>26.6164490585311</v>
      </c>
      <c r="Q12" s="75">
        <v>26.7218759892444</v>
      </c>
      <c r="R12" s="75">
        <v>19.311629401355006</v>
      </c>
    </row>
    <row r="13" spans="1:18" ht="12.75">
      <c r="A13" s="371"/>
      <c r="B13" s="63" t="s">
        <v>38</v>
      </c>
      <c r="C13" s="63"/>
      <c r="D13" s="74">
        <v>16.885257650684437</v>
      </c>
      <c r="E13" s="75">
        <v>21.426487747957992</v>
      </c>
      <c r="F13" s="75">
        <v>19.328165374677</v>
      </c>
      <c r="G13" s="75">
        <v>14.717215661901802</v>
      </c>
      <c r="H13" s="74">
        <v>10.693257359924027</v>
      </c>
      <c r="I13" s="74">
        <v>13.269547767505193</v>
      </c>
      <c r="J13" s="75">
        <v>14.542007001166862</v>
      </c>
      <c r="K13" s="75">
        <v>15.348837209302324</v>
      </c>
      <c r="L13" s="75">
        <v>13.213175885643254</v>
      </c>
      <c r="M13" s="74">
        <v>8.641975308641975</v>
      </c>
      <c r="N13" s="74">
        <v>30.154805418189632</v>
      </c>
      <c r="O13" s="75">
        <v>35.96849474912486</v>
      </c>
      <c r="P13" s="75">
        <v>34.67700258397932</v>
      </c>
      <c r="Q13" s="75">
        <v>27.930391547545057</v>
      </c>
      <c r="R13" s="75">
        <v>19.335232668566</v>
      </c>
    </row>
    <row r="14" spans="1:18" ht="12.75">
      <c r="A14" s="371"/>
      <c r="B14" s="63" t="s">
        <v>39</v>
      </c>
      <c r="C14" s="63"/>
      <c r="D14" s="74">
        <v>10.072492445642276</v>
      </c>
      <c r="E14" s="75">
        <v>14.951164268939166</v>
      </c>
      <c r="F14" s="75">
        <v>10.494022355709511</v>
      </c>
      <c r="G14" s="75">
        <v>7.967152059488596</v>
      </c>
      <c r="H14" s="74">
        <v>4.924892995617718</v>
      </c>
      <c r="I14" s="74">
        <v>10.525261336379389</v>
      </c>
      <c r="J14" s="75">
        <v>14.693493398780221</v>
      </c>
      <c r="K14" s="75">
        <v>9.836025697824793</v>
      </c>
      <c r="L14" s="75">
        <v>9.7223823307723</v>
      </c>
      <c r="M14" s="74">
        <v>6.316990459088061</v>
      </c>
      <c r="N14" s="74">
        <v>20.597753782021663</v>
      </c>
      <c r="O14" s="75">
        <v>29.644657667719386</v>
      </c>
      <c r="P14" s="75">
        <v>20.330048053534306</v>
      </c>
      <c r="Q14" s="75">
        <v>17.689534390260896</v>
      </c>
      <c r="R14" s="75">
        <v>11.241883454705778</v>
      </c>
    </row>
    <row r="15" spans="1:18" ht="12.75">
      <c r="A15" s="371"/>
      <c r="B15" s="63" t="s">
        <v>40</v>
      </c>
      <c r="C15" s="63"/>
      <c r="D15" s="74">
        <v>9.042904574065872</v>
      </c>
      <c r="E15" s="75">
        <v>7.638307723197038</v>
      </c>
      <c r="F15" s="75">
        <v>9.841148154497139</v>
      </c>
      <c r="G15" s="75">
        <v>9.550320020081527</v>
      </c>
      <c r="H15" s="74">
        <v>9.240552591921734</v>
      </c>
      <c r="I15" s="74">
        <v>13.957111304031788</v>
      </c>
      <c r="J15" s="75">
        <v>13.907216792263599</v>
      </c>
      <c r="K15" s="75">
        <v>16.27795172819321</v>
      </c>
      <c r="L15" s="75">
        <v>15.356752626271259</v>
      </c>
      <c r="M15" s="74">
        <v>10.103326639697313</v>
      </c>
      <c r="N15" s="74">
        <v>23.00001587809766</v>
      </c>
      <c r="O15" s="75">
        <v>21.545524515460638</v>
      </c>
      <c r="P15" s="75">
        <v>26.11909988269035</v>
      </c>
      <c r="Q15" s="75">
        <v>24.907072646352788</v>
      </c>
      <c r="R15" s="75">
        <v>19.34387923161905</v>
      </c>
    </row>
    <row r="16" spans="2:18" ht="12.75">
      <c r="B16" s="63" t="s">
        <v>41</v>
      </c>
      <c r="C16" s="63"/>
      <c r="D16" s="74">
        <v>5.008772503131613</v>
      </c>
      <c r="E16" s="75">
        <v>8.12941114875348</v>
      </c>
      <c r="F16" s="75">
        <v>5.189625568160693</v>
      </c>
      <c r="G16" s="75">
        <v>3.3371897438417073</v>
      </c>
      <c r="H16" s="74">
        <v>2.5359751127081562</v>
      </c>
      <c r="I16" s="74">
        <v>11.790494050068533</v>
      </c>
      <c r="J16" s="75">
        <v>15.588027597972676</v>
      </c>
      <c r="K16" s="75">
        <v>14.53410478804043</v>
      </c>
      <c r="L16" s="75">
        <v>10.198657600647323</v>
      </c>
      <c r="M16" s="74">
        <v>5.253198249904344</v>
      </c>
      <c r="N16" s="74">
        <v>16.799266553200148</v>
      </c>
      <c r="O16" s="75">
        <v>23.717438746726156</v>
      </c>
      <c r="P16" s="75">
        <v>19.723730356201123</v>
      </c>
      <c r="Q16" s="75">
        <v>13.53584734448903</v>
      </c>
      <c r="R16" s="75">
        <v>7.7891733626125</v>
      </c>
    </row>
    <row r="17" spans="2:18" ht="12.75">
      <c r="B17" s="63" t="s">
        <v>42</v>
      </c>
      <c r="C17" s="63"/>
      <c r="D17" s="74" t="s">
        <v>146</v>
      </c>
      <c r="E17" s="75" t="s">
        <v>147</v>
      </c>
      <c r="F17" s="75" t="s">
        <v>148</v>
      </c>
      <c r="G17" s="75" t="s">
        <v>149</v>
      </c>
      <c r="H17" s="74" t="s">
        <v>150</v>
      </c>
      <c r="I17" s="74">
        <v>13.167533097081588</v>
      </c>
      <c r="J17" s="75">
        <v>13.942265156814187</v>
      </c>
      <c r="K17" s="75">
        <v>13.828047038702405</v>
      </c>
      <c r="L17" s="75">
        <v>14.019019864566177</v>
      </c>
      <c r="M17" s="74">
        <v>10.155365680993068</v>
      </c>
      <c r="N17" s="74">
        <v>13.167533097081588</v>
      </c>
      <c r="O17" s="75">
        <v>13.942265156814187</v>
      </c>
      <c r="P17" s="75">
        <v>13.828047038702405</v>
      </c>
      <c r="Q17" s="75">
        <v>14.019019864566177</v>
      </c>
      <c r="R17" s="75">
        <v>10.155365680993068</v>
      </c>
    </row>
    <row r="18" spans="2:18" ht="12.75">
      <c r="B18" s="63" t="s">
        <v>43</v>
      </c>
      <c r="C18" s="63"/>
      <c r="D18" s="74">
        <v>5.067477054739469</v>
      </c>
      <c r="E18" s="75">
        <v>5.0961942809083265</v>
      </c>
      <c r="F18" s="75">
        <v>6.60591686431157</v>
      </c>
      <c r="G18" s="75">
        <v>5.228963309375097</v>
      </c>
      <c r="H18" s="74">
        <v>1.784936874183718</v>
      </c>
      <c r="I18" s="74">
        <v>15.906672688442017</v>
      </c>
      <c r="J18" s="75">
        <v>19.06276282590412</v>
      </c>
      <c r="K18" s="75">
        <v>17.917862938459614</v>
      </c>
      <c r="L18" s="75">
        <v>14.073632340478955</v>
      </c>
      <c r="M18" s="74">
        <v>9.02626614424612</v>
      </c>
      <c r="N18" s="74">
        <v>20.974149743181485</v>
      </c>
      <c r="O18" s="75">
        <v>24.158957106812444</v>
      </c>
      <c r="P18" s="75">
        <v>24.523779802771184</v>
      </c>
      <c r="Q18" s="75">
        <v>19.30259564985405</v>
      </c>
      <c r="R18" s="75">
        <v>10.811203018429838</v>
      </c>
    </row>
    <row r="19" spans="2:18" ht="12.75">
      <c r="B19" s="63" t="s">
        <v>44</v>
      </c>
      <c r="C19" s="63"/>
      <c r="D19" s="74">
        <v>10.460110694918095</v>
      </c>
      <c r="E19" s="75">
        <v>13.411024787273398</v>
      </c>
      <c r="F19" s="75">
        <v>11.124213836477987</v>
      </c>
      <c r="G19" s="75">
        <v>8.868571428571428</v>
      </c>
      <c r="H19" s="74">
        <v>6.36182902584493</v>
      </c>
      <c r="I19" s="74">
        <v>10.639011572650528</v>
      </c>
      <c r="J19" s="75">
        <v>16.056233814280425</v>
      </c>
      <c r="K19" s="75">
        <v>10.888364779874214</v>
      </c>
      <c r="L19" s="75">
        <v>7.497142857142856</v>
      </c>
      <c r="M19" s="74">
        <v>5.069582504970179</v>
      </c>
      <c r="N19" s="74">
        <v>21.099122267568625</v>
      </c>
      <c r="O19" s="75">
        <v>29.467258601553823</v>
      </c>
      <c r="P19" s="75">
        <v>22.0125786163522</v>
      </c>
      <c r="Q19" s="75">
        <v>16.365714285714283</v>
      </c>
      <c r="R19" s="75">
        <v>11.431411530815108</v>
      </c>
    </row>
    <row r="20" spans="2:18" ht="12.75">
      <c r="B20" s="63" t="s">
        <v>45</v>
      </c>
      <c r="C20" s="63"/>
      <c r="D20" s="74" t="s">
        <v>146</v>
      </c>
      <c r="E20" s="75" t="s">
        <v>147</v>
      </c>
      <c r="F20" s="75" t="s">
        <v>148</v>
      </c>
      <c r="G20" s="75" t="s">
        <v>149</v>
      </c>
      <c r="H20" s="74" t="s">
        <v>150</v>
      </c>
      <c r="I20" s="74">
        <v>8.593175711471416</v>
      </c>
      <c r="J20" s="75">
        <v>8.952470734988378</v>
      </c>
      <c r="K20" s="75">
        <v>10.927094288881666</v>
      </c>
      <c r="L20" s="75">
        <v>9.062509168426892</v>
      </c>
      <c r="M20" s="74">
        <v>4.832980633032088</v>
      </c>
      <c r="N20" s="74">
        <v>8.593175711471416</v>
      </c>
      <c r="O20" s="75">
        <v>8.952470734988378</v>
      </c>
      <c r="P20" s="75">
        <v>10.927094288881666</v>
      </c>
      <c r="Q20" s="75">
        <v>9.062509168426892</v>
      </c>
      <c r="R20" s="75">
        <v>4.832980633032088</v>
      </c>
    </row>
    <row r="21" spans="2:18" ht="12.75">
      <c r="B21" s="63" t="s">
        <v>46</v>
      </c>
      <c r="C21" s="63"/>
      <c r="D21" s="74">
        <v>12.74097695318162</v>
      </c>
      <c r="E21" s="75">
        <v>21.822272215973005</v>
      </c>
      <c r="F21" s="75">
        <v>16.750948166877368</v>
      </c>
      <c r="G21" s="75">
        <v>8.436213991769549</v>
      </c>
      <c r="H21" s="74">
        <v>3.8871473354231973</v>
      </c>
      <c r="I21" s="74">
        <v>17.886650239165096</v>
      </c>
      <c r="J21" s="75">
        <v>24.24071991001125</v>
      </c>
      <c r="K21" s="75">
        <v>22.88242730720607</v>
      </c>
      <c r="L21" s="75">
        <v>15.020576131687244</v>
      </c>
      <c r="M21" s="74">
        <v>9.341692789968652</v>
      </c>
      <c r="N21" s="74">
        <v>30.627627192346715</v>
      </c>
      <c r="O21" s="75">
        <v>46.06299212598425</v>
      </c>
      <c r="P21" s="75">
        <v>39.63337547408344</v>
      </c>
      <c r="Q21" s="75">
        <v>23.45679012345679</v>
      </c>
      <c r="R21" s="75">
        <v>13.22884012539185</v>
      </c>
    </row>
    <row r="22" spans="2:18" ht="12.75">
      <c r="B22" s="63" t="s">
        <v>47</v>
      </c>
      <c r="C22" s="63"/>
      <c r="D22" s="74">
        <v>5.252659228940533</v>
      </c>
      <c r="E22" s="75">
        <v>10.495981455573572</v>
      </c>
      <c r="F22" s="75">
        <v>4.326857729695988</v>
      </c>
      <c r="G22" s="75">
        <v>1.2069859645013967</v>
      </c>
      <c r="H22" s="74">
        <v>0.4255001094448212</v>
      </c>
      <c r="I22" s="74">
        <v>17.222137608726676</v>
      </c>
      <c r="J22" s="75">
        <v>23.335538215684323</v>
      </c>
      <c r="K22" s="75">
        <v>18.60284530539712</v>
      </c>
      <c r="L22" s="75">
        <v>11.367875604329425</v>
      </c>
      <c r="M22" s="74">
        <v>7.827707157691302</v>
      </c>
      <c r="N22" s="74">
        <v>22.47479683766721</v>
      </c>
      <c r="O22" s="75">
        <v>33.831519671257894</v>
      </c>
      <c r="P22" s="75">
        <v>22.92970303509311</v>
      </c>
      <c r="Q22" s="75">
        <v>12.574861568830823</v>
      </c>
      <c r="R22" s="75">
        <v>8.253207267136123</v>
      </c>
    </row>
    <row r="23" spans="2:18" ht="12.75">
      <c r="B23" s="63" t="s">
        <v>49</v>
      </c>
      <c r="C23" s="63"/>
      <c r="D23" s="74">
        <v>1.2259349910592767</v>
      </c>
      <c r="E23" s="75">
        <v>2.0375567209172325</v>
      </c>
      <c r="F23" s="75">
        <v>1.0938596873696007</v>
      </c>
      <c r="G23" s="75">
        <v>0.5185467359322038</v>
      </c>
      <c r="H23" s="74">
        <v>0.25781870443993676</v>
      </c>
      <c r="I23" s="74">
        <v>12.233607053839096</v>
      </c>
      <c r="J23" s="75">
        <v>14.619731173557179</v>
      </c>
      <c r="K23" s="75">
        <v>14.363333685295999</v>
      </c>
      <c r="L23" s="75">
        <v>9.545802818394744</v>
      </c>
      <c r="M23" s="74">
        <v>4.545384300595014</v>
      </c>
      <c r="N23" s="74">
        <v>13.459542044898372</v>
      </c>
      <c r="O23" s="75">
        <v>16.65728789447441</v>
      </c>
      <c r="P23" s="75">
        <v>15.4571933726656</v>
      </c>
      <c r="Q23" s="75">
        <v>10.064349554326949</v>
      </c>
      <c r="R23" s="75">
        <v>4.803203005034951</v>
      </c>
    </row>
    <row r="24" spans="2:18" ht="12.75">
      <c r="B24" s="63" t="s">
        <v>50</v>
      </c>
      <c r="C24" s="63"/>
      <c r="D24" s="74" t="s">
        <v>146</v>
      </c>
      <c r="E24" s="75" t="s">
        <v>147</v>
      </c>
      <c r="F24" s="75" t="s">
        <v>148</v>
      </c>
      <c r="G24" s="75" t="s">
        <v>149</v>
      </c>
      <c r="H24" s="74" t="s">
        <v>150</v>
      </c>
      <c r="I24" s="74">
        <v>24.219467401285584</v>
      </c>
      <c r="J24" s="75">
        <v>27.493156042237</v>
      </c>
      <c r="K24" s="75">
        <v>25.88957055214724</v>
      </c>
      <c r="L24" s="75">
        <v>23.566591422121896</v>
      </c>
      <c r="M24" s="74">
        <v>16.8561872909699</v>
      </c>
      <c r="N24" s="74">
        <v>24.219467401285584</v>
      </c>
      <c r="O24" s="75">
        <v>27.493156042237</v>
      </c>
      <c r="P24" s="75">
        <v>25.88957055214724</v>
      </c>
      <c r="Q24" s="75">
        <v>23.566591422121896</v>
      </c>
      <c r="R24" s="75">
        <v>16.8561872909699</v>
      </c>
    </row>
    <row r="25" spans="2:18" ht="12.75">
      <c r="B25" s="63" t="s">
        <v>51</v>
      </c>
      <c r="C25" s="63"/>
      <c r="D25" s="74">
        <v>13.920500512377973</v>
      </c>
      <c r="E25" s="75">
        <v>10.447761194029852</v>
      </c>
      <c r="F25" s="75">
        <v>14.790996784565918</v>
      </c>
      <c r="G25" s="75">
        <v>15.676160574119761</v>
      </c>
      <c r="H25" s="74">
        <v>16.05351170568562</v>
      </c>
      <c r="I25" s="74">
        <v>12.690793376840514</v>
      </c>
      <c r="J25" s="75">
        <v>15.944666909355663</v>
      </c>
      <c r="K25" s="75">
        <v>13.39764201500536</v>
      </c>
      <c r="L25" s="75">
        <v>11.572101368019734</v>
      </c>
      <c r="M25" s="74">
        <v>7.05685618729097</v>
      </c>
      <c r="N25" s="74">
        <v>26.611293889218487</v>
      </c>
      <c r="O25" s="75">
        <v>26.392428103385512</v>
      </c>
      <c r="P25" s="75">
        <v>28.18863879957128</v>
      </c>
      <c r="Q25" s="75">
        <v>27.248261942139493</v>
      </c>
      <c r="R25" s="75">
        <v>23.11036789297659</v>
      </c>
    </row>
    <row r="26" spans="2:18" ht="12.75">
      <c r="B26" s="63" t="s">
        <v>52</v>
      </c>
      <c r="C26" s="63"/>
      <c r="D26" s="74">
        <v>2.0414508046208146</v>
      </c>
      <c r="E26" s="75">
        <v>2.208407198576955</v>
      </c>
      <c r="F26" s="75">
        <v>2.633778792862125</v>
      </c>
      <c r="G26" s="75">
        <v>2.22192831636027</v>
      </c>
      <c r="H26" s="74">
        <v>0.527846211851232</v>
      </c>
      <c r="I26" s="74">
        <v>25.34859846219791</v>
      </c>
      <c r="J26" s="75">
        <v>30.600143150087128</v>
      </c>
      <c r="K26" s="75">
        <v>26.316365926453273</v>
      </c>
      <c r="L26" s="75">
        <v>23.013833479263177</v>
      </c>
      <c r="M26" s="74">
        <v>18.417287738163484</v>
      </c>
      <c r="N26" s="74">
        <v>27.390049266818725</v>
      </c>
      <c r="O26" s="75">
        <v>32.808550348664085</v>
      </c>
      <c r="P26" s="75">
        <v>28.950144719315396</v>
      </c>
      <c r="Q26" s="75">
        <v>25.235761795623446</v>
      </c>
      <c r="R26" s="75">
        <v>18.945133950014718</v>
      </c>
    </row>
    <row r="27" spans="2:18" ht="12.75">
      <c r="B27" s="63" t="s">
        <v>53</v>
      </c>
      <c r="C27" s="63"/>
      <c r="D27" s="74" t="s">
        <v>146</v>
      </c>
      <c r="E27" s="75" t="s">
        <v>147</v>
      </c>
      <c r="F27" s="75" t="s">
        <v>148</v>
      </c>
      <c r="G27" s="75" t="s">
        <v>149</v>
      </c>
      <c r="H27" s="74" t="s">
        <v>150</v>
      </c>
      <c r="I27" s="74">
        <v>10.853459676694529</v>
      </c>
      <c r="J27" s="75">
        <v>11.843424218123497</v>
      </c>
      <c r="K27" s="75">
        <v>10.403512439891282</v>
      </c>
      <c r="L27" s="75">
        <v>11.040811398212993</v>
      </c>
      <c r="M27" s="74">
        <v>9.886559987979867</v>
      </c>
      <c r="N27" s="74">
        <v>10.853459676694529</v>
      </c>
      <c r="O27" s="75">
        <v>11.843424218123497</v>
      </c>
      <c r="P27" s="75">
        <v>10.403512439891282</v>
      </c>
      <c r="Q27" s="75">
        <v>11.040811398212993</v>
      </c>
      <c r="R27" s="75">
        <v>9.886559987979867</v>
      </c>
    </row>
    <row r="28" spans="2:18" ht="12.75">
      <c r="B28" s="63" t="s">
        <v>54</v>
      </c>
      <c r="C28" s="63"/>
      <c r="D28" s="74" t="s">
        <v>146</v>
      </c>
      <c r="E28" s="75" t="s">
        <v>147</v>
      </c>
      <c r="F28" s="75" t="s">
        <v>148</v>
      </c>
      <c r="G28" s="75" t="s">
        <v>149</v>
      </c>
      <c r="H28" s="74" t="s">
        <v>150</v>
      </c>
      <c r="I28" s="74">
        <v>5.928660738923866</v>
      </c>
      <c r="J28" s="75">
        <v>8.819032776698265</v>
      </c>
      <c r="K28" s="75">
        <v>6.341306386373496</v>
      </c>
      <c r="L28" s="75">
        <v>4.663929543171783</v>
      </c>
      <c r="M28" s="74">
        <v>2.801700582607004</v>
      </c>
      <c r="N28" s="74">
        <v>8.323121271387095</v>
      </c>
      <c r="O28" s="75">
        <v>11.535069982146911</v>
      </c>
      <c r="P28" s="75">
        <v>8.779758988929165</v>
      </c>
      <c r="Q28" s="75">
        <v>7.078298812777923</v>
      </c>
      <c r="R28" s="75">
        <v>4.661504404286653</v>
      </c>
    </row>
    <row r="29" spans="2:18" ht="12.75">
      <c r="B29" s="63" t="s">
        <v>55</v>
      </c>
      <c r="C29" s="63"/>
      <c r="D29" s="74" t="s">
        <v>146</v>
      </c>
      <c r="E29" s="75" t="s">
        <v>147</v>
      </c>
      <c r="F29" s="75" t="s">
        <v>148</v>
      </c>
      <c r="G29" s="75" t="s">
        <v>149</v>
      </c>
      <c r="H29" s="74" t="s">
        <v>150</v>
      </c>
      <c r="I29" s="74">
        <v>10.290983907708133</v>
      </c>
      <c r="J29" s="75">
        <v>11.257500652230625</v>
      </c>
      <c r="K29" s="75">
        <v>10.977242302543509</v>
      </c>
      <c r="L29" s="75">
        <v>10.843373493975903</v>
      </c>
      <c r="M29" s="74">
        <v>6.65654813529922</v>
      </c>
      <c r="N29" s="74">
        <v>10.290983907708133</v>
      </c>
      <c r="O29" s="75">
        <v>11.257500652230625</v>
      </c>
      <c r="P29" s="75">
        <v>10.977242302543509</v>
      </c>
      <c r="Q29" s="75">
        <v>10.843373493975903</v>
      </c>
      <c r="R29" s="75">
        <v>6.65654813529922</v>
      </c>
    </row>
    <row r="30" spans="2:18" ht="12.75">
      <c r="B30" s="63" t="s">
        <v>56</v>
      </c>
      <c r="C30" s="63"/>
      <c r="D30" s="74">
        <v>5.641486807554708</v>
      </c>
      <c r="E30" s="75">
        <v>10.97793989925308</v>
      </c>
      <c r="F30" s="75">
        <v>5.533287329555072</v>
      </c>
      <c r="G30" s="75">
        <v>2.848022355532933</v>
      </c>
      <c r="H30" s="74">
        <v>1.904882319543114</v>
      </c>
      <c r="I30" s="74">
        <v>14.048030968242454</v>
      </c>
      <c r="J30" s="75">
        <v>20.994611669522893</v>
      </c>
      <c r="K30" s="75">
        <v>15.518277201903889</v>
      </c>
      <c r="L30" s="75">
        <v>11.203526436942683</v>
      </c>
      <c r="M30" s="74">
        <v>6.201065875291635</v>
      </c>
      <c r="N30" s="74">
        <v>19.689517775797164</v>
      </c>
      <c r="O30" s="75">
        <v>31.972551568775973</v>
      </c>
      <c r="P30" s="75">
        <v>21.05156453145896</v>
      </c>
      <c r="Q30" s="75">
        <v>14.051548792475616</v>
      </c>
      <c r="R30" s="75">
        <v>8.105948194834749</v>
      </c>
    </row>
    <row r="31" spans="2:18" ht="12.75">
      <c r="B31" s="63" t="s">
        <v>57</v>
      </c>
      <c r="C31" s="63"/>
      <c r="D31" s="74">
        <v>15.383494979452724</v>
      </c>
      <c r="E31" s="75">
        <v>20.759511177654016</v>
      </c>
      <c r="F31" s="75">
        <v>16.853613577861093</v>
      </c>
      <c r="G31" s="75">
        <v>13.504891299170973</v>
      </c>
      <c r="H31" s="74">
        <v>8.804188513649095</v>
      </c>
      <c r="I31" s="74">
        <v>12.608244682532781</v>
      </c>
      <c r="J31" s="75">
        <v>9.966775004382288</v>
      </c>
      <c r="K31" s="75">
        <v>13.730540837971624</v>
      </c>
      <c r="L31" s="75">
        <v>15.25248692637174</v>
      </c>
      <c r="M31" s="74">
        <v>11.131055721801037</v>
      </c>
      <c r="N31" s="74">
        <v>27.991739661985505</v>
      </c>
      <c r="O31" s="75">
        <v>30.726286182036304</v>
      </c>
      <c r="P31" s="75">
        <v>30.584154415832717</v>
      </c>
      <c r="Q31" s="75">
        <v>28.757378225542713</v>
      </c>
      <c r="R31" s="75">
        <v>19.93524423545013</v>
      </c>
    </row>
    <row r="32" spans="2:18" ht="12.75">
      <c r="B32" s="63" t="s">
        <v>58</v>
      </c>
      <c r="C32" s="63"/>
      <c r="D32" s="74">
        <v>8.94231848945877</v>
      </c>
      <c r="E32" s="75">
        <v>9.47270468661773</v>
      </c>
      <c r="F32" s="75">
        <v>9.622789456853615</v>
      </c>
      <c r="G32" s="75">
        <v>8.774411498498278</v>
      </c>
      <c r="H32" s="74">
        <v>7.314432640909399</v>
      </c>
      <c r="I32" s="74">
        <v>13.98605723665817</v>
      </c>
      <c r="J32" s="75">
        <v>15.491993224167139</v>
      </c>
      <c r="K32" s="75">
        <v>15.198198711237469</v>
      </c>
      <c r="L32" s="75">
        <v>13.322176972728858</v>
      </c>
      <c r="M32" s="74">
        <v>10.718587184518576</v>
      </c>
      <c r="N32" s="74">
        <v>22.92837572611694</v>
      </c>
      <c r="O32" s="75">
        <v>24.96469791078487</v>
      </c>
      <c r="P32" s="75">
        <v>24.820988168091084</v>
      </c>
      <c r="Q32" s="75">
        <v>22.096588471227136</v>
      </c>
      <c r="R32" s="75">
        <v>18.033019825427974</v>
      </c>
    </row>
    <row r="33" spans="2:18" ht="12.75">
      <c r="B33" s="63" t="s">
        <v>59</v>
      </c>
      <c r="C33" s="63"/>
      <c r="D33" s="74" t="s">
        <v>146</v>
      </c>
      <c r="E33" s="75" t="s">
        <v>147</v>
      </c>
      <c r="F33" s="75" t="s">
        <v>148</v>
      </c>
      <c r="G33" s="75" t="s">
        <v>149</v>
      </c>
      <c r="H33" s="74" t="s">
        <v>150</v>
      </c>
      <c r="I33" s="74">
        <v>7.454458790127038</v>
      </c>
      <c r="J33" s="75">
        <v>7.839331043750933</v>
      </c>
      <c r="K33" s="75">
        <v>7.584968223266096</v>
      </c>
      <c r="L33" s="75">
        <v>8.07625649913345</v>
      </c>
      <c r="M33" s="74">
        <v>4.47227191413238</v>
      </c>
      <c r="N33" s="74">
        <v>7.454458790127038</v>
      </c>
      <c r="O33" s="75">
        <v>7.839331043750933</v>
      </c>
      <c r="P33" s="75">
        <v>7.584968223266096</v>
      </c>
      <c r="Q33" s="75">
        <v>8.07625649913345</v>
      </c>
      <c r="R33" s="75">
        <v>4.47227191413238</v>
      </c>
    </row>
    <row r="34" spans="2:18" ht="12.75">
      <c r="B34" s="63" t="s">
        <v>60</v>
      </c>
      <c r="C34" s="63"/>
      <c r="D34" s="74">
        <v>8.223862770188898</v>
      </c>
      <c r="E34" s="75">
        <v>8.952791616231769</v>
      </c>
      <c r="F34" s="75">
        <v>8.811022313320127</v>
      </c>
      <c r="G34" s="75">
        <v>7.756747826594859</v>
      </c>
      <c r="H34" s="74">
        <v>6.404116009534618</v>
      </c>
      <c r="I34" s="74">
        <v>15.44084151043276</v>
      </c>
      <c r="J34" s="75">
        <v>16.948788445477543</v>
      </c>
      <c r="K34" s="75">
        <v>16.621614405043132</v>
      </c>
      <c r="L34" s="75">
        <v>15.035158592472408</v>
      </c>
      <c r="M34" s="74">
        <v>10.760986086080289</v>
      </c>
      <c r="N34" s="74">
        <v>23.664704280621656</v>
      </c>
      <c r="O34" s="75">
        <v>25.90158006170931</v>
      </c>
      <c r="P34" s="75">
        <v>25.43263671836326</v>
      </c>
      <c r="Q34" s="75">
        <v>22.791906419067267</v>
      </c>
      <c r="R34" s="75">
        <v>17.165102095614905</v>
      </c>
    </row>
    <row r="35" spans="2:18" ht="12.75">
      <c r="B35" s="63" t="s">
        <v>61</v>
      </c>
      <c r="C35" s="63"/>
      <c r="D35" s="74">
        <v>4.344773612154477</v>
      </c>
      <c r="E35" s="75">
        <v>4.529025960938099</v>
      </c>
      <c r="F35" s="75">
        <v>4.932731906082418</v>
      </c>
      <c r="G35" s="75">
        <v>4.394881342863526</v>
      </c>
      <c r="H35" s="74">
        <v>2.767637538475419</v>
      </c>
      <c r="I35" s="74">
        <v>30.526849629793013</v>
      </c>
      <c r="J35" s="75">
        <v>31.666776607905874</v>
      </c>
      <c r="K35" s="75">
        <v>30.717700267231695</v>
      </c>
      <c r="L35" s="75">
        <v>32.923000219923026</v>
      </c>
      <c r="M35" s="74">
        <v>24.462930279677682</v>
      </c>
      <c r="N35" s="74">
        <v>34.87162324194749</v>
      </c>
      <c r="O35" s="75">
        <v>36.19580256884397</v>
      </c>
      <c r="P35" s="75">
        <v>35.650432173314115</v>
      </c>
      <c r="Q35" s="75">
        <v>37.31788156278655</v>
      </c>
      <c r="R35" s="75">
        <v>27.2305678181531</v>
      </c>
    </row>
    <row r="36" spans="2:18" ht="12.75">
      <c r="B36" s="63"/>
      <c r="C36" s="63"/>
      <c r="D36" s="74"/>
      <c r="E36" s="75"/>
      <c r="F36" s="75"/>
      <c r="G36" s="75"/>
      <c r="H36" s="74"/>
      <c r="I36" s="76"/>
      <c r="J36" s="77"/>
      <c r="K36" s="75"/>
      <c r="L36" s="75"/>
      <c r="M36" s="74"/>
      <c r="N36" s="78"/>
      <c r="O36" s="79"/>
      <c r="P36" s="80"/>
      <c r="Q36" s="80"/>
      <c r="R36" s="79"/>
    </row>
    <row r="37" spans="1:18" ht="12.75">
      <c r="A37" s="81"/>
      <c r="B37" s="82" t="s">
        <v>24</v>
      </c>
      <c r="C37" s="82"/>
      <c r="D37" s="83">
        <f>AVERAGE(D7:D35)</f>
        <v>8.881812966297563</v>
      </c>
      <c r="E37" s="84">
        <f aca="true" t="shared" si="0" ref="E37:R37">AVERAGE(E7:E35)</f>
        <v>11.157963655127627</v>
      </c>
      <c r="F37" s="84">
        <f t="shared" si="0"/>
        <v>9.72645157945902</v>
      </c>
      <c r="G37" s="84">
        <f t="shared" si="0"/>
        <v>7.8310464214612505</v>
      </c>
      <c r="H37" s="83">
        <f t="shared" si="0"/>
        <v>5.621200430145491</v>
      </c>
      <c r="I37" s="83">
        <f t="shared" si="0"/>
        <v>14.198900135810689</v>
      </c>
      <c r="J37" s="84">
        <f t="shared" si="0"/>
        <v>16.65667596357798</v>
      </c>
      <c r="K37" s="84">
        <f t="shared" si="0"/>
        <v>15.438884106120689</v>
      </c>
      <c r="L37" s="84">
        <f t="shared" si="0"/>
        <v>13.477454770333843</v>
      </c>
      <c r="M37" s="83">
        <f t="shared" si="0"/>
        <v>9.210773272102973</v>
      </c>
      <c r="N37" s="83">
        <f t="shared" si="0"/>
        <v>20.71312540562835</v>
      </c>
      <c r="O37" s="84">
        <f t="shared" si="0"/>
        <v>24.830237134720353</v>
      </c>
      <c r="P37" s="84">
        <f t="shared" si="0"/>
        <v>22.566261201679136</v>
      </c>
      <c r="Q37" s="84">
        <f t="shared" si="0"/>
        <v>19.231466636550824</v>
      </c>
      <c r="R37" s="84">
        <f t="shared" si="0"/>
        <v>13.345428887783484</v>
      </c>
    </row>
    <row r="38" spans="1:18" ht="12.75">
      <c r="A38" s="81"/>
      <c r="B38" s="82" t="s">
        <v>75</v>
      </c>
      <c r="C38" s="82"/>
      <c r="D38" s="83">
        <f>AVERAGE(D8,D9,D11,D12,D13,D14,D15,D16,D17,D19,D20,D24,D27,D28,D29,D30,D31,D34)</f>
        <v>9.479552543996142</v>
      </c>
      <c r="E38" s="84">
        <f aca="true" t="shared" si="1" ref="E38:R38">AVERAGE(E8,E9,E11,E12,E13,E14,E15,E16,E17,E19,E20,E24,E27,E28,E29,E30,E31,E34)</f>
        <v>12.381706707095201</v>
      </c>
      <c r="F38" s="84">
        <f t="shared" si="1"/>
        <v>10.267815289667418</v>
      </c>
      <c r="G38" s="84">
        <f t="shared" si="1"/>
        <v>8.178216977529708</v>
      </c>
      <c r="H38" s="83">
        <f t="shared" si="1"/>
        <v>5.858186046893067</v>
      </c>
      <c r="I38" s="83">
        <f t="shared" si="1"/>
        <v>12.426578735750969</v>
      </c>
      <c r="J38" s="84">
        <f t="shared" si="1"/>
        <v>14.369707848625218</v>
      </c>
      <c r="K38" s="84">
        <f t="shared" si="1"/>
        <v>13.589419774444215</v>
      </c>
      <c r="L38" s="84">
        <f t="shared" si="1"/>
        <v>12.10666382640354</v>
      </c>
      <c r="M38" s="83">
        <f t="shared" si="1"/>
        <v>8.285548253005123</v>
      </c>
      <c r="N38" s="83">
        <f t="shared" si="1"/>
        <v>18.352664208885457</v>
      </c>
      <c r="O38" s="84">
        <f t="shared" si="1"/>
        <v>22.087197347708322</v>
      </c>
      <c r="P38" s="84">
        <f t="shared" si="1"/>
        <v>19.999665373827394</v>
      </c>
      <c r="Q38" s="84">
        <f t="shared" si="1"/>
        <v>17.238594716538703</v>
      </c>
      <c r="R38" s="84">
        <f t="shared" si="1"/>
        <v>11.96887327175531</v>
      </c>
    </row>
    <row r="39" spans="1:18" ht="12.75">
      <c r="A39" s="81"/>
      <c r="B39" s="82"/>
      <c r="C39" s="82"/>
      <c r="D39" s="83"/>
      <c r="E39" s="84"/>
      <c r="F39" s="84"/>
      <c r="G39" s="84"/>
      <c r="H39" s="83"/>
      <c r="I39" s="85"/>
      <c r="J39" s="84"/>
      <c r="K39" s="84"/>
      <c r="L39" s="84"/>
      <c r="M39" s="83"/>
      <c r="N39" s="85"/>
      <c r="O39" s="84"/>
      <c r="P39" s="84"/>
      <c r="Q39" s="84"/>
      <c r="R39" s="84"/>
    </row>
    <row r="40" spans="1:18" ht="12.75">
      <c r="A40" s="86"/>
      <c r="B40" s="63"/>
      <c r="C40" s="63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</row>
    <row r="41" spans="2:18" ht="14.25" customHeight="1">
      <c r="B41" s="369" t="s">
        <v>219</v>
      </c>
      <c r="C41" s="369"/>
      <c r="D41" s="345"/>
      <c r="E41" s="345"/>
      <c r="F41" s="345"/>
      <c r="G41" s="345"/>
      <c r="H41" s="345"/>
      <c r="I41" s="345"/>
      <c r="J41" s="345"/>
      <c r="K41" s="345"/>
      <c r="L41" s="345"/>
      <c r="M41" s="345"/>
      <c r="N41" s="89"/>
      <c r="O41" s="89"/>
      <c r="P41" s="89"/>
      <c r="Q41" s="89"/>
      <c r="R41" s="89"/>
    </row>
    <row r="42" spans="2:18" ht="12.75">
      <c r="B42" s="90" t="s">
        <v>27</v>
      </c>
      <c r="C42" s="90"/>
      <c r="D42" s="62"/>
      <c r="E42" s="62"/>
      <c r="F42" s="62"/>
      <c r="G42" s="62"/>
      <c r="H42" s="62"/>
      <c r="I42" s="62"/>
      <c r="J42" s="62"/>
      <c r="K42" s="62"/>
      <c r="L42" s="62"/>
      <c r="M42" s="63"/>
      <c r="N42" s="62"/>
      <c r="O42" s="62"/>
      <c r="P42" s="91"/>
      <c r="Q42" s="62"/>
      <c r="R42" s="62"/>
    </row>
    <row r="44" spans="1:18" s="198" customFormat="1" ht="12.75">
      <c r="A44" s="195"/>
      <c r="B44" s="196" t="s">
        <v>106</v>
      </c>
      <c r="C44" s="196"/>
      <c r="D44" s="197">
        <f aca="true" t="shared" si="2" ref="D44:R44">COUNT(D7:D35)</f>
        <v>21</v>
      </c>
      <c r="E44" s="197">
        <f t="shared" si="2"/>
        <v>21</v>
      </c>
      <c r="F44" s="197">
        <f t="shared" si="2"/>
        <v>21</v>
      </c>
      <c r="G44" s="197">
        <f t="shared" si="2"/>
        <v>21</v>
      </c>
      <c r="H44" s="197">
        <f t="shared" si="2"/>
        <v>21</v>
      </c>
      <c r="I44" s="197">
        <f t="shared" si="2"/>
        <v>29</v>
      </c>
      <c r="J44" s="197">
        <f t="shared" si="2"/>
        <v>29</v>
      </c>
      <c r="K44" s="197">
        <f t="shared" si="2"/>
        <v>29</v>
      </c>
      <c r="L44" s="197">
        <f t="shared" si="2"/>
        <v>29</v>
      </c>
      <c r="M44" s="197">
        <f t="shared" si="2"/>
        <v>29</v>
      </c>
      <c r="N44" s="197">
        <f t="shared" si="2"/>
        <v>29</v>
      </c>
      <c r="O44" s="197">
        <f t="shared" si="2"/>
        <v>29</v>
      </c>
      <c r="P44" s="197">
        <f t="shared" si="2"/>
        <v>29</v>
      </c>
      <c r="Q44" s="197">
        <f t="shared" si="2"/>
        <v>29</v>
      </c>
      <c r="R44" s="197">
        <f t="shared" si="2"/>
        <v>29</v>
      </c>
    </row>
    <row r="45" spans="1:18" s="198" customFormat="1" ht="12.75">
      <c r="A45" s="195"/>
      <c r="B45" s="196" t="s">
        <v>107</v>
      </c>
      <c r="C45" s="196"/>
      <c r="D45" s="197">
        <f>COUNT(D8,D9,D11,D12,D13,D14,D15,D16,D17,D19,D20,D23,D25,D28,D29,D30,D31,D32,D35)</f>
        <v>14</v>
      </c>
      <c r="E45" s="197">
        <f aca="true" t="shared" si="3" ref="E45:R45">COUNT(E8,E9,E11,E12,E13,E14,E15,E16,E17,E19,E20,E23,E25,E28,E29,E30,E31,E32,E35)</f>
        <v>14</v>
      </c>
      <c r="F45" s="197">
        <f t="shared" si="3"/>
        <v>14</v>
      </c>
      <c r="G45" s="197">
        <f t="shared" si="3"/>
        <v>14</v>
      </c>
      <c r="H45" s="197">
        <f t="shared" si="3"/>
        <v>14</v>
      </c>
      <c r="I45" s="197">
        <f t="shared" si="3"/>
        <v>19</v>
      </c>
      <c r="J45" s="197">
        <f t="shared" si="3"/>
        <v>19</v>
      </c>
      <c r="K45" s="197">
        <f t="shared" si="3"/>
        <v>19</v>
      </c>
      <c r="L45" s="197">
        <f t="shared" si="3"/>
        <v>19</v>
      </c>
      <c r="M45" s="197">
        <f t="shared" si="3"/>
        <v>19</v>
      </c>
      <c r="N45" s="197">
        <f t="shared" si="3"/>
        <v>19</v>
      </c>
      <c r="O45" s="197">
        <f t="shared" si="3"/>
        <v>19</v>
      </c>
      <c r="P45" s="197">
        <f t="shared" si="3"/>
        <v>19</v>
      </c>
      <c r="Q45" s="197">
        <f t="shared" si="3"/>
        <v>19</v>
      </c>
      <c r="R45" s="197">
        <f t="shared" si="3"/>
        <v>19</v>
      </c>
    </row>
  </sheetData>
  <sheetProtection/>
  <mergeCells count="6">
    <mergeCell ref="N3:R3"/>
    <mergeCell ref="A7:A15"/>
    <mergeCell ref="B41:M41"/>
    <mergeCell ref="B1:M1"/>
    <mergeCell ref="D3:H3"/>
    <mergeCell ref="I3:M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1:M487"/>
  <sheetViews>
    <sheetView showGridLines="0" zoomScale="85" zoomScaleNormal="85" zoomScalePageLayoutView="0" workbookViewId="0" topLeftCell="A1">
      <selection activeCell="B1" sqref="B1:L1"/>
    </sheetView>
  </sheetViews>
  <sheetFormatPr defaultColWidth="9.140625" defaultRowHeight="12.75"/>
  <cols>
    <col min="1" max="1" width="9.140625" style="31" customWidth="1"/>
    <col min="2" max="2" width="14.140625" style="54" customWidth="1"/>
    <col min="3" max="3" width="9.140625" style="55" customWidth="1"/>
    <col min="4" max="4" width="9.140625" style="54" customWidth="1"/>
    <col min="5" max="5" width="9.140625" style="55" customWidth="1"/>
    <col min="6" max="6" width="9.140625" style="54" customWidth="1"/>
    <col min="7" max="7" width="9.140625" style="55" customWidth="1"/>
    <col min="8" max="8" width="9.140625" style="54" customWidth="1"/>
    <col min="9" max="9" width="9.140625" style="55" customWidth="1"/>
    <col min="10" max="10" width="9.140625" style="54" customWidth="1"/>
    <col min="11" max="11" width="9.140625" style="56" customWidth="1"/>
    <col min="12" max="12" width="9.140625" style="54" customWidth="1"/>
    <col min="13" max="16384" width="9.140625" style="31" customWidth="1"/>
  </cols>
  <sheetData>
    <row r="1" spans="2:12" ht="33.75" customHeight="1">
      <c r="B1" s="372" t="s">
        <v>207</v>
      </c>
      <c r="C1" s="373"/>
      <c r="D1" s="373"/>
      <c r="E1" s="373"/>
      <c r="F1" s="373"/>
      <c r="G1" s="373"/>
      <c r="H1" s="373"/>
      <c r="I1" s="373"/>
      <c r="J1" s="373"/>
      <c r="K1" s="373"/>
      <c r="L1" s="373"/>
    </row>
    <row r="2" spans="2:12" ht="12.75">
      <c r="B2" s="32"/>
      <c r="C2" s="33"/>
      <c r="D2" s="33"/>
      <c r="E2" s="34"/>
      <c r="F2" s="34"/>
      <c r="G2" s="34"/>
      <c r="H2" s="33"/>
      <c r="I2" s="35"/>
      <c r="J2" s="35"/>
      <c r="K2" s="35"/>
      <c r="L2" s="33"/>
    </row>
    <row r="3" spans="2:12" ht="45">
      <c r="B3" s="36"/>
      <c r="C3" s="37" t="s">
        <v>77</v>
      </c>
      <c r="D3" s="38" t="s">
        <v>208</v>
      </c>
      <c r="E3" s="37" t="s">
        <v>78</v>
      </c>
      <c r="F3" s="38" t="s">
        <v>79</v>
      </c>
      <c r="G3" s="37" t="s">
        <v>80</v>
      </c>
      <c r="H3" s="38" t="s">
        <v>81</v>
      </c>
      <c r="I3" s="37" t="s">
        <v>82</v>
      </c>
      <c r="J3" s="38" t="s">
        <v>83</v>
      </c>
      <c r="K3" s="39" t="s">
        <v>84</v>
      </c>
      <c r="L3" s="37" t="s">
        <v>85</v>
      </c>
    </row>
    <row r="4" spans="2:12" ht="12.75">
      <c r="B4" s="40"/>
      <c r="C4" s="41" t="s">
        <v>10</v>
      </c>
      <c r="D4" s="42" t="s">
        <v>11</v>
      </c>
      <c r="E4" s="41" t="s">
        <v>86</v>
      </c>
      <c r="F4" s="42" t="s">
        <v>13</v>
      </c>
      <c r="G4" s="41" t="s">
        <v>14</v>
      </c>
      <c r="H4" s="42" t="s">
        <v>15</v>
      </c>
      <c r="I4" s="41" t="s">
        <v>16</v>
      </c>
      <c r="J4" s="42" t="s">
        <v>17</v>
      </c>
      <c r="K4" s="43" t="s">
        <v>18</v>
      </c>
      <c r="L4" s="41" t="s">
        <v>19</v>
      </c>
    </row>
    <row r="5" spans="2:12" ht="12.75">
      <c r="B5" s="40"/>
      <c r="C5" s="44"/>
      <c r="D5" s="45"/>
      <c r="E5" s="44"/>
      <c r="F5" s="45"/>
      <c r="G5" s="44"/>
      <c r="H5" s="45"/>
      <c r="I5" s="44"/>
      <c r="J5" s="45"/>
      <c r="K5" s="46"/>
      <c r="L5" s="44"/>
    </row>
    <row r="6" spans="2:12" ht="12.75">
      <c r="B6" s="47" t="s">
        <v>87</v>
      </c>
      <c r="C6" s="48">
        <v>14.652163981986204</v>
      </c>
      <c r="D6" s="48">
        <v>10.842984438586</v>
      </c>
      <c r="E6" s="48">
        <v>32.08238001785785</v>
      </c>
      <c r="F6" s="48">
        <v>11.059872096457799</v>
      </c>
      <c r="G6" s="48">
        <v>10.160538396701002</v>
      </c>
      <c r="H6" s="48">
        <v>1.0926595096847247</v>
      </c>
      <c r="I6" s="48">
        <v>16.63072354790577</v>
      </c>
      <c r="J6" s="48">
        <v>2.1066241423339025</v>
      </c>
      <c r="K6" s="48">
        <v>1.372053868486749</v>
      </c>
      <c r="L6" s="48">
        <v>100</v>
      </c>
    </row>
    <row r="7" spans="2:12" ht="12.75" customHeight="1">
      <c r="B7" s="47" t="s">
        <v>33</v>
      </c>
      <c r="C7" s="48">
        <v>10.358052258090423</v>
      </c>
      <c r="D7" s="48">
        <v>14.57384524663365</v>
      </c>
      <c r="E7" s="48">
        <v>34.49896669376059</v>
      </c>
      <c r="F7" s="48">
        <v>8.730904746460103</v>
      </c>
      <c r="G7" s="48">
        <v>15.181536599762751</v>
      </c>
      <c r="H7" s="48">
        <v>2.384427255514282</v>
      </c>
      <c r="I7" s="48">
        <v>12.584378115185025</v>
      </c>
      <c r="J7" s="48">
        <v>1.535701063094458</v>
      </c>
      <c r="K7" s="48" t="s">
        <v>144</v>
      </c>
      <c r="L7" s="48">
        <v>100</v>
      </c>
    </row>
    <row r="8" spans="2:12" ht="12.75">
      <c r="B8" s="47" t="s">
        <v>34</v>
      </c>
      <c r="C8" s="48">
        <v>4.414690638969126</v>
      </c>
      <c r="D8" s="48">
        <v>14.710499487299074</v>
      </c>
      <c r="E8" s="48">
        <v>30.02528234976758</v>
      </c>
      <c r="F8" s="48">
        <v>12.926734985810723</v>
      </c>
      <c r="G8" s="48">
        <v>18.867796612525318</v>
      </c>
      <c r="H8" s="48">
        <v>1.8373789138955412</v>
      </c>
      <c r="I8" s="48">
        <v>12.355317622886613</v>
      </c>
      <c r="J8" s="48">
        <v>1.5569507937359435</v>
      </c>
      <c r="K8" s="48">
        <v>3.3053485951100803</v>
      </c>
      <c r="L8" s="48">
        <v>100</v>
      </c>
    </row>
    <row r="9" spans="2:12" ht="12.75">
      <c r="B9" s="47" t="s">
        <v>187</v>
      </c>
      <c r="C9" s="48">
        <v>16.27296009260822</v>
      </c>
      <c r="D9" s="48">
        <v>12.349071966500476</v>
      </c>
      <c r="E9" s="48">
        <v>33.60329703914208</v>
      </c>
      <c r="F9" s="48">
        <v>11.742166795148409</v>
      </c>
      <c r="G9" s="48">
        <v>10.593408253139946</v>
      </c>
      <c r="H9" s="48">
        <v>1.706754490398841</v>
      </c>
      <c r="I9" s="48">
        <v>11.92117961950145</v>
      </c>
      <c r="J9" s="48">
        <v>1.556859125726099</v>
      </c>
      <c r="K9" s="48" t="s">
        <v>144</v>
      </c>
      <c r="L9" s="48">
        <v>100</v>
      </c>
    </row>
    <row r="10" spans="2:12" ht="12.75">
      <c r="B10" s="47" t="s">
        <v>88</v>
      </c>
      <c r="C10" s="48" t="s">
        <v>89</v>
      </c>
      <c r="D10" s="48" t="s">
        <v>89</v>
      </c>
      <c r="E10" s="48" t="s">
        <v>89</v>
      </c>
      <c r="F10" s="48" t="s">
        <v>89</v>
      </c>
      <c r="G10" s="48" t="s">
        <v>89</v>
      </c>
      <c r="H10" s="48" t="s">
        <v>89</v>
      </c>
      <c r="I10" s="48" t="s">
        <v>89</v>
      </c>
      <c r="J10" s="48" t="s">
        <v>89</v>
      </c>
      <c r="K10" s="48" t="s">
        <v>89</v>
      </c>
      <c r="L10" s="48" t="s">
        <v>89</v>
      </c>
    </row>
    <row r="11" spans="2:12" ht="12.75">
      <c r="B11" s="47" t="s">
        <v>90</v>
      </c>
      <c r="C11" s="48">
        <v>15.701605708462438</v>
      </c>
      <c r="D11" s="48">
        <v>11.365961130889236</v>
      </c>
      <c r="E11" s="48">
        <v>19.15282471992179</v>
      </c>
      <c r="F11" s="48">
        <v>3.7730384310586484</v>
      </c>
      <c r="G11" s="48">
        <v>13.113462552589919</v>
      </c>
      <c r="H11" s="48">
        <v>1.2282740861940846</v>
      </c>
      <c r="I11" s="48">
        <v>34.184086337920554</v>
      </c>
      <c r="J11" s="48">
        <v>1.4807470329633234</v>
      </c>
      <c r="K11" s="48" t="s">
        <v>144</v>
      </c>
      <c r="L11" s="48">
        <v>100</v>
      </c>
    </row>
    <row r="12" spans="2:13" ht="12.75">
      <c r="B12" s="47" t="s">
        <v>38</v>
      </c>
      <c r="C12" s="48">
        <v>11.934885833425355</v>
      </c>
      <c r="D12" s="48">
        <v>12.331359313485693</v>
      </c>
      <c r="E12" s="48">
        <v>22.05319588721597</v>
      </c>
      <c r="F12" s="48">
        <v>7.338679927246964</v>
      </c>
      <c r="G12" s="48">
        <v>26.706494350750777</v>
      </c>
      <c r="H12" s="48">
        <v>3.7448477828746385</v>
      </c>
      <c r="I12" s="48">
        <v>11.890424036682926</v>
      </c>
      <c r="J12" s="48">
        <v>3.9756616837294074</v>
      </c>
      <c r="K12" s="48" t="s">
        <v>144</v>
      </c>
      <c r="L12" s="48">
        <v>100</v>
      </c>
      <c r="M12" s="49"/>
    </row>
    <row r="13" spans="2:12" ht="12.75">
      <c r="B13" s="47" t="s">
        <v>91</v>
      </c>
      <c r="C13" s="48">
        <v>8.626096451480937</v>
      </c>
      <c r="D13" s="48">
        <v>19.268713006206042</v>
      </c>
      <c r="E13" s="48">
        <v>35.059241855169645</v>
      </c>
      <c r="F13" s="48">
        <v>14.556348192376237</v>
      </c>
      <c r="G13" s="48">
        <v>10.365401217831444</v>
      </c>
      <c r="H13" s="48">
        <v>1.2222516491621582</v>
      </c>
      <c r="I13" s="48">
        <v>7.448990084683007</v>
      </c>
      <c r="J13" s="48">
        <v>2.5729481922282793</v>
      </c>
      <c r="K13" s="48">
        <v>0.8800093508622545</v>
      </c>
      <c r="L13" s="48">
        <v>100</v>
      </c>
    </row>
    <row r="14" spans="2:12" ht="12.75">
      <c r="B14" s="47" t="s">
        <v>217</v>
      </c>
      <c r="C14" s="48">
        <v>22.44740777355567</v>
      </c>
      <c r="D14" s="48">
        <v>8.825921167352906</v>
      </c>
      <c r="E14" s="48">
        <v>22.22864673598855</v>
      </c>
      <c r="F14" s="48">
        <v>8.45982424612369</v>
      </c>
      <c r="G14" s="48">
        <v>21.68818878609084</v>
      </c>
      <c r="H14" s="48">
        <v>2.4827537394782175</v>
      </c>
      <c r="I14" s="48">
        <v>11.760952542613577</v>
      </c>
      <c r="J14" s="48">
        <v>1.9108259048633707</v>
      </c>
      <c r="K14" s="48" t="s">
        <v>144</v>
      </c>
      <c r="L14" s="48">
        <v>100</v>
      </c>
    </row>
    <row r="15" spans="2:12" ht="12.75">
      <c r="B15" s="47" t="s">
        <v>41</v>
      </c>
      <c r="C15" s="48" t="s">
        <v>89</v>
      </c>
      <c r="D15" s="48" t="s">
        <v>89</v>
      </c>
      <c r="E15" s="48" t="s">
        <v>89</v>
      </c>
      <c r="F15" s="48" t="s">
        <v>89</v>
      </c>
      <c r="G15" s="48" t="s">
        <v>89</v>
      </c>
      <c r="H15" s="48" t="s">
        <v>89</v>
      </c>
      <c r="I15" s="48" t="s">
        <v>89</v>
      </c>
      <c r="J15" s="48" t="s">
        <v>89</v>
      </c>
      <c r="K15" s="48" t="s">
        <v>89</v>
      </c>
      <c r="L15" s="48" t="s">
        <v>89</v>
      </c>
    </row>
    <row r="16" spans="2:12" ht="12.75">
      <c r="B16" s="47" t="s">
        <v>92</v>
      </c>
      <c r="C16" s="48">
        <v>27.30397422209772</v>
      </c>
      <c r="D16" s="48">
        <v>5.157795038900911</v>
      </c>
      <c r="E16" s="48">
        <v>23.13640993425664</v>
      </c>
      <c r="F16" s="48">
        <v>4.429049355598822</v>
      </c>
      <c r="G16" s="48">
        <v>20.572103348449698</v>
      </c>
      <c r="H16" s="48">
        <v>5.5611313064602745</v>
      </c>
      <c r="I16" s="48">
        <v>8.565599817329742</v>
      </c>
      <c r="J16" s="48">
        <v>5.257221318868124</v>
      </c>
      <c r="K16" s="48" t="s">
        <v>144</v>
      </c>
      <c r="L16" s="48">
        <v>100</v>
      </c>
    </row>
    <row r="17" spans="2:12" ht="12.75">
      <c r="B17" s="47" t="s">
        <v>43</v>
      </c>
      <c r="C17" s="48">
        <v>13.295402981911824</v>
      </c>
      <c r="D17" s="48">
        <v>13.051536216661944</v>
      </c>
      <c r="E17" s="48">
        <v>31.571993384790087</v>
      </c>
      <c r="F17" s="48">
        <v>8.222052926286015</v>
      </c>
      <c r="G17" s="48">
        <v>13.1779899159509</v>
      </c>
      <c r="H17" s="48" t="s">
        <v>93</v>
      </c>
      <c r="I17" s="48">
        <v>15.566329456801897</v>
      </c>
      <c r="J17" s="48">
        <v>4.535259621652375</v>
      </c>
      <c r="K17" s="48" t="s">
        <v>144</v>
      </c>
      <c r="L17" s="48">
        <v>100</v>
      </c>
    </row>
    <row r="18" spans="2:12" ht="12.75">
      <c r="B18" s="47" t="s">
        <v>44</v>
      </c>
      <c r="C18" s="48">
        <v>12.154305007278557</v>
      </c>
      <c r="D18" s="48">
        <v>12.757035283256709</v>
      </c>
      <c r="E18" s="48">
        <v>22.09990184659432</v>
      </c>
      <c r="F18" s="48">
        <v>22.67543658517636</v>
      </c>
      <c r="G18" s="48">
        <v>11.460992110808565</v>
      </c>
      <c r="H18" s="48">
        <v>1.6355586827864494</v>
      </c>
      <c r="I18" s="48">
        <v>9.726659765242266</v>
      </c>
      <c r="J18" s="48">
        <v>2.7205639377551023</v>
      </c>
      <c r="K18" s="48">
        <v>4.769546781101669</v>
      </c>
      <c r="L18" s="48">
        <v>100</v>
      </c>
    </row>
    <row r="19" spans="2:12" ht="12.75">
      <c r="B19" s="47" t="s">
        <v>45</v>
      </c>
      <c r="C19" s="48">
        <v>3.7859327747648543</v>
      </c>
      <c r="D19" s="48">
        <v>19.239271793407777</v>
      </c>
      <c r="E19" s="48">
        <v>33.02291380638477</v>
      </c>
      <c r="F19" s="48">
        <v>11.593486566832874</v>
      </c>
      <c r="G19" s="48">
        <v>14.085468646948057</v>
      </c>
      <c r="H19" s="48">
        <v>1.70170223485219</v>
      </c>
      <c r="I19" s="48">
        <v>15.498121991282728</v>
      </c>
      <c r="J19" s="48">
        <v>1.0731021855267477</v>
      </c>
      <c r="K19" s="48" t="s">
        <v>144</v>
      </c>
      <c r="L19" s="48">
        <v>100</v>
      </c>
    </row>
    <row r="20" spans="2:12" ht="12.75">
      <c r="B20" s="47" t="s">
        <v>46</v>
      </c>
      <c r="C20" s="48" t="s">
        <v>89</v>
      </c>
      <c r="D20" s="48" t="s">
        <v>89</v>
      </c>
      <c r="E20" s="48" t="s">
        <v>89</v>
      </c>
      <c r="F20" s="48" t="s">
        <v>89</v>
      </c>
      <c r="G20" s="48" t="s">
        <v>89</v>
      </c>
      <c r="H20" s="48" t="s">
        <v>89</v>
      </c>
      <c r="I20" s="48" t="s">
        <v>89</v>
      </c>
      <c r="J20" s="48" t="s">
        <v>89</v>
      </c>
      <c r="K20" s="48" t="s">
        <v>89</v>
      </c>
      <c r="L20" s="48" t="s">
        <v>89</v>
      </c>
    </row>
    <row r="21" spans="2:12" ht="12.75">
      <c r="B21" s="47" t="s">
        <v>47</v>
      </c>
      <c r="C21" s="48" t="s">
        <v>89</v>
      </c>
      <c r="D21" s="48" t="s">
        <v>89</v>
      </c>
      <c r="E21" s="48" t="s">
        <v>89</v>
      </c>
      <c r="F21" s="48" t="s">
        <v>89</v>
      </c>
      <c r="G21" s="48" t="s">
        <v>89</v>
      </c>
      <c r="H21" s="48" t="s">
        <v>89</v>
      </c>
      <c r="I21" s="48" t="s">
        <v>89</v>
      </c>
      <c r="J21" s="48" t="s">
        <v>89</v>
      </c>
      <c r="K21" s="48" t="s">
        <v>89</v>
      </c>
      <c r="L21" s="48" t="s">
        <v>89</v>
      </c>
    </row>
    <row r="22" spans="2:12" ht="12.75">
      <c r="B22" s="47" t="s">
        <v>94</v>
      </c>
      <c r="C22" s="48">
        <v>2.115209735422657</v>
      </c>
      <c r="D22" s="48">
        <v>16.837596386682034</v>
      </c>
      <c r="E22" s="48">
        <v>36.13296375264222</v>
      </c>
      <c r="F22" s="48">
        <v>11.737102127842205</v>
      </c>
      <c r="G22" s="48">
        <v>18.624982758569498</v>
      </c>
      <c r="H22" s="48" t="s">
        <v>93</v>
      </c>
      <c r="I22" s="48">
        <v>9.80800536825941</v>
      </c>
      <c r="J22" s="48" t="s">
        <v>93</v>
      </c>
      <c r="K22" s="48">
        <v>2.5998052764310793</v>
      </c>
      <c r="L22" s="48">
        <v>100</v>
      </c>
    </row>
    <row r="23" spans="2:12" ht="12.75">
      <c r="B23" s="47" t="s">
        <v>49</v>
      </c>
      <c r="C23" s="48">
        <v>5.0518760360847805</v>
      </c>
      <c r="D23" s="48">
        <v>17.35669881932853</v>
      </c>
      <c r="E23" s="48">
        <v>31.18630935464014</v>
      </c>
      <c r="F23" s="48">
        <v>11.428957395257273</v>
      </c>
      <c r="G23" s="48">
        <v>12.581511966636755</v>
      </c>
      <c r="H23" s="48">
        <v>3.4299322194072515</v>
      </c>
      <c r="I23" s="48">
        <v>11.414481942483924</v>
      </c>
      <c r="J23" s="48">
        <v>7.034249509728474</v>
      </c>
      <c r="K23" s="48">
        <v>0.5159827564328738</v>
      </c>
      <c r="L23" s="48">
        <v>100</v>
      </c>
    </row>
    <row r="24" spans="2:12" ht="12.75">
      <c r="B24" s="47" t="s">
        <v>50</v>
      </c>
      <c r="C24" s="48">
        <v>20.03639320088157</v>
      </c>
      <c r="D24" s="48">
        <v>8.082892339045834</v>
      </c>
      <c r="E24" s="48">
        <v>30.09393127524449</v>
      </c>
      <c r="F24" s="48">
        <v>6.201118014350255</v>
      </c>
      <c r="G24" s="48">
        <v>11.732986662285462</v>
      </c>
      <c r="H24" s="48">
        <v>2.03972993388995</v>
      </c>
      <c r="I24" s="48">
        <v>16.598557456221243</v>
      </c>
      <c r="J24" s="48">
        <v>3.196242416218055</v>
      </c>
      <c r="K24" s="48">
        <v>2.018148701863144</v>
      </c>
      <c r="L24" s="48">
        <v>100</v>
      </c>
    </row>
    <row r="25" spans="2:12" ht="12.75">
      <c r="B25" s="47" t="s">
        <v>95</v>
      </c>
      <c r="C25" s="48" t="s">
        <v>89</v>
      </c>
      <c r="D25" s="48" t="s">
        <v>89</v>
      </c>
      <c r="E25" s="48" t="s">
        <v>89</v>
      </c>
      <c r="F25" s="48" t="s">
        <v>89</v>
      </c>
      <c r="G25" s="48" t="s">
        <v>89</v>
      </c>
      <c r="H25" s="48" t="s">
        <v>89</v>
      </c>
      <c r="I25" s="48" t="s">
        <v>89</v>
      </c>
      <c r="J25" s="48" t="s">
        <v>89</v>
      </c>
      <c r="K25" s="48" t="s">
        <v>89</v>
      </c>
      <c r="L25" s="48" t="s">
        <v>89</v>
      </c>
    </row>
    <row r="26" spans="2:12" ht="12.75">
      <c r="B26" s="47" t="s">
        <v>52</v>
      </c>
      <c r="C26" s="48">
        <v>19.885651097891614</v>
      </c>
      <c r="D26" s="48">
        <v>6.63830780344713</v>
      </c>
      <c r="E26" s="48">
        <v>17.936680208104633</v>
      </c>
      <c r="F26" s="48">
        <v>4.455505598102024</v>
      </c>
      <c r="G26" s="48">
        <v>5.540881969148126</v>
      </c>
      <c r="H26" s="48">
        <v>1.0706353721160364</v>
      </c>
      <c r="I26" s="48">
        <v>12.459881766990765</v>
      </c>
      <c r="J26" s="48">
        <v>2.5609578117881404</v>
      </c>
      <c r="K26" s="48">
        <v>29.451498372411532</v>
      </c>
      <c r="L26" s="48">
        <v>100</v>
      </c>
    </row>
    <row r="27" spans="2:12" ht="12.75">
      <c r="B27" s="47" t="s">
        <v>53</v>
      </c>
      <c r="C27" s="48" t="s">
        <v>89</v>
      </c>
      <c r="D27" s="48" t="s">
        <v>89</v>
      </c>
      <c r="E27" s="48" t="s">
        <v>89</v>
      </c>
      <c r="F27" s="48" t="s">
        <v>89</v>
      </c>
      <c r="G27" s="48" t="s">
        <v>89</v>
      </c>
      <c r="H27" s="48" t="s">
        <v>89</v>
      </c>
      <c r="I27" s="48" t="s">
        <v>89</v>
      </c>
      <c r="J27" s="48" t="s">
        <v>89</v>
      </c>
      <c r="K27" s="48" t="s">
        <v>89</v>
      </c>
      <c r="L27" s="48" t="s">
        <v>89</v>
      </c>
    </row>
    <row r="28" spans="2:12" ht="12.75">
      <c r="B28" s="47" t="s">
        <v>96</v>
      </c>
      <c r="C28" s="48">
        <v>15.921672534239695</v>
      </c>
      <c r="D28" s="48">
        <v>12.141865449835079</v>
      </c>
      <c r="E28" s="48">
        <v>27.45231893445687</v>
      </c>
      <c r="F28" s="48">
        <v>12.723938523865403</v>
      </c>
      <c r="G28" s="48">
        <v>13.852482712571382</v>
      </c>
      <c r="H28" s="48">
        <v>2.181894976252568</v>
      </c>
      <c r="I28" s="48">
        <v>11.722361510274252</v>
      </c>
      <c r="J28" s="48">
        <v>3.0369942735606017</v>
      </c>
      <c r="K28" s="48">
        <v>0.9664710849441513</v>
      </c>
      <c r="L28" s="48">
        <v>100</v>
      </c>
    </row>
    <row r="29" spans="2:12" ht="12.75">
      <c r="B29" s="47" t="s">
        <v>55</v>
      </c>
      <c r="C29" s="48">
        <v>19.909873630951537</v>
      </c>
      <c r="D29" s="48">
        <v>6.343370531419488</v>
      </c>
      <c r="E29" s="48">
        <v>22.419939728841058</v>
      </c>
      <c r="F29" s="48">
        <v>8.260724296851278</v>
      </c>
      <c r="G29" s="48">
        <v>26.121628130135697</v>
      </c>
      <c r="H29" s="48">
        <v>6.332398360291935</v>
      </c>
      <c r="I29" s="48">
        <v>6.8416901785512625</v>
      </c>
      <c r="J29" s="48">
        <v>3.66431499049933</v>
      </c>
      <c r="K29" s="48" t="s">
        <v>144</v>
      </c>
      <c r="L29" s="48">
        <v>100</v>
      </c>
    </row>
    <row r="30" spans="2:12" ht="12.75">
      <c r="B30" s="47" t="s">
        <v>56</v>
      </c>
      <c r="C30" s="48">
        <v>15.460597265216173</v>
      </c>
      <c r="D30" s="48">
        <v>11.372597534324495</v>
      </c>
      <c r="E30" s="48">
        <v>32.1118807398673</v>
      </c>
      <c r="F30" s="48">
        <v>9.861578554163142</v>
      </c>
      <c r="G30" s="48">
        <v>12.366747119981552</v>
      </c>
      <c r="H30" s="48">
        <v>2.4369364124795503</v>
      </c>
      <c r="I30" s="48">
        <v>12.395766357663952</v>
      </c>
      <c r="J30" s="48">
        <v>3.5185978382177505</v>
      </c>
      <c r="K30" s="48" t="s">
        <v>144</v>
      </c>
      <c r="L30" s="48">
        <v>100</v>
      </c>
    </row>
    <row r="31" spans="2:12" ht="12.75">
      <c r="B31" s="47" t="s">
        <v>97</v>
      </c>
      <c r="C31" s="48">
        <v>22.157197925211396</v>
      </c>
      <c r="D31" s="48">
        <v>6.907803647532643</v>
      </c>
      <c r="E31" s="48">
        <v>24.077996262420054</v>
      </c>
      <c r="F31" s="48">
        <v>7.063795185552959</v>
      </c>
      <c r="G31" s="48">
        <v>15.407312087925643</v>
      </c>
      <c r="H31" s="48">
        <v>1.192775985740454</v>
      </c>
      <c r="I31" s="48">
        <v>19.08871633248426</v>
      </c>
      <c r="J31" s="48">
        <v>3.2547546827682767</v>
      </c>
      <c r="K31" s="48">
        <v>0.8496478903643214</v>
      </c>
      <c r="L31" s="48">
        <v>100</v>
      </c>
    </row>
    <row r="32" spans="2:12" ht="12.75">
      <c r="B32" s="47" t="s">
        <v>58</v>
      </c>
      <c r="C32" s="48" t="s">
        <v>89</v>
      </c>
      <c r="D32" s="48" t="s">
        <v>89</v>
      </c>
      <c r="E32" s="48" t="s">
        <v>89</v>
      </c>
      <c r="F32" s="48" t="s">
        <v>89</v>
      </c>
      <c r="G32" s="48" t="s">
        <v>89</v>
      </c>
      <c r="H32" s="48" t="s">
        <v>89</v>
      </c>
      <c r="I32" s="48" t="s">
        <v>89</v>
      </c>
      <c r="J32" s="48" t="s">
        <v>89</v>
      </c>
      <c r="K32" s="48" t="s">
        <v>89</v>
      </c>
      <c r="L32" s="48" t="s">
        <v>89</v>
      </c>
    </row>
    <row r="33" spans="2:12" ht="12.75">
      <c r="B33" s="47" t="s">
        <v>98</v>
      </c>
      <c r="C33" s="48" t="s">
        <v>89</v>
      </c>
      <c r="D33" s="48" t="s">
        <v>89</v>
      </c>
      <c r="E33" s="48" t="s">
        <v>89</v>
      </c>
      <c r="F33" s="48" t="s">
        <v>89</v>
      </c>
      <c r="G33" s="48" t="s">
        <v>89</v>
      </c>
      <c r="H33" s="48" t="s">
        <v>89</v>
      </c>
      <c r="I33" s="48" t="s">
        <v>89</v>
      </c>
      <c r="J33" s="48" t="s">
        <v>89</v>
      </c>
      <c r="K33" s="48" t="s">
        <v>89</v>
      </c>
      <c r="L33" s="48" t="s">
        <v>89</v>
      </c>
    </row>
    <row r="34" spans="2:12" ht="12.75">
      <c r="B34" s="47" t="s">
        <v>60</v>
      </c>
      <c r="C34" s="48">
        <v>14.077361528506357</v>
      </c>
      <c r="D34" s="48">
        <v>18.27800689227507</v>
      </c>
      <c r="E34" s="48">
        <v>28.27489746207051</v>
      </c>
      <c r="F34" s="48">
        <v>17.884585873332025</v>
      </c>
      <c r="G34" s="48">
        <v>11.422140012601968</v>
      </c>
      <c r="H34" s="48">
        <v>1.0324081208462093</v>
      </c>
      <c r="I34" s="48">
        <v>8.001090474435282</v>
      </c>
      <c r="J34" s="48">
        <v>0.712705234873089</v>
      </c>
      <c r="K34" s="48" t="s">
        <v>144</v>
      </c>
      <c r="L34" s="48">
        <v>100</v>
      </c>
    </row>
    <row r="35" spans="2:12" ht="12.75">
      <c r="B35" s="47" t="s">
        <v>186</v>
      </c>
      <c r="C35" s="48" t="s">
        <v>89</v>
      </c>
      <c r="D35" s="48" t="s">
        <v>89</v>
      </c>
      <c r="E35" s="48" t="s">
        <v>89</v>
      </c>
      <c r="F35" s="48" t="s">
        <v>89</v>
      </c>
      <c r="G35" s="48" t="s">
        <v>89</v>
      </c>
      <c r="H35" s="48" t="s">
        <v>89</v>
      </c>
      <c r="I35" s="48" t="s">
        <v>89</v>
      </c>
      <c r="J35" s="48" t="s">
        <v>89</v>
      </c>
      <c r="K35" s="48" t="s">
        <v>89</v>
      </c>
      <c r="L35" s="48" t="s">
        <v>89</v>
      </c>
    </row>
    <row r="36" spans="2:12" ht="12.75">
      <c r="B36" s="47"/>
      <c r="C36" s="48"/>
      <c r="D36" s="48"/>
      <c r="E36" s="48"/>
      <c r="F36" s="48"/>
      <c r="G36" s="48"/>
      <c r="H36" s="48"/>
      <c r="I36" s="48"/>
      <c r="J36" s="48"/>
      <c r="K36" s="48"/>
      <c r="L36" s="48"/>
    </row>
    <row r="37" spans="2:12" ht="12.75">
      <c r="B37" s="50" t="s">
        <v>24</v>
      </c>
      <c r="C37" s="51">
        <v>14.074443365668433</v>
      </c>
      <c r="D37" s="51">
        <v>12.306339690146222</v>
      </c>
      <c r="E37" s="51">
        <v>28.010570094720812</v>
      </c>
      <c r="F37" s="51">
        <v>10.244042877328246</v>
      </c>
      <c r="G37" s="51">
        <v>14.93447877197168</v>
      </c>
      <c r="H37" s="51">
        <v>2.3323395280171235</v>
      </c>
      <c r="I37" s="51">
        <v>13.164919729780948</v>
      </c>
      <c r="J37" s="51">
        <v>2.863064088006543</v>
      </c>
      <c r="K37" s="51">
        <v>2.298562475976406</v>
      </c>
      <c r="L37" s="51">
        <v>100</v>
      </c>
    </row>
    <row r="38" spans="2:12" ht="32.25" customHeight="1">
      <c r="B38" s="374" t="s">
        <v>99</v>
      </c>
      <c r="C38" s="374"/>
      <c r="D38" s="374"/>
      <c r="E38" s="374"/>
      <c r="F38" s="374"/>
      <c r="G38" s="374"/>
      <c r="H38" s="374"/>
      <c r="I38" s="374"/>
      <c r="J38" s="374"/>
      <c r="K38" s="374"/>
      <c r="L38" s="374"/>
    </row>
    <row r="39" spans="2:12" ht="42.75" customHeight="1">
      <c r="B39" s="375" t="s">
        <v>218</v>
      </c>
      <c r="C39" s="376"/>
      <c r="D39" s="376"/>
      <c r="E39" s="376"/>
      <c r="F39" s="376"/>
      <c r="G39" s="376"/>
      <c r="H39" s="376"/>
      <c r="I39" s="52"/>
      <c r="J39" s="52"/>
      <c r="K39" s="52"/>
      <c r="L39" s="52"/>
    </row>
    <row r="40" spans="2:11" ht="12.75">
      <c r="B40" s="53" t="s">
        <v>27</v>
      </c>
      <c r="C40" s="52"/>
      <c r="D40" s="52"/>
      <c r="E40" s="52"/>
      <c r="F40" s="52"/>
      <c r="G40" s="52"/>
      <c r="H40" s="52"/>
      <c r="I40" s="52"/>
      <c r="J40" s="52"/>
      <c r="K40" s="52"/>
    </row>
    <row r="41" spans="3:11" ht="12.75">
      <c r="C41" s="52"/>
      <c r="D41" s="52"/>
      <c r="E41" s="52"/>
      <c r="F41" s="52"/>
      <c r="G41" s="52"/>
      <c r="H41" s="52"/>
      <c r="I41" s="52"/>
      <c r="J41" s="52"/>
      <c r="K41" s="52"/>
    </row>
    <row r="42" spans="3:11" ht="12.75">
      <c r="C42" s="52"/>
      <c r="D42" s="52"/>
      <c r="E42" s="52"/>
      <c r="F42" s="52"/>
      <c r="G42" s="52"/>
      <c r="H42" s="52"/>
      <c r="I42" s="52"/>
      <c r="J42" s="52"/>
      <c r="K42" s="52"/>
    </row>
    <row r="43" spans="3:11" ht="12.75">
      <c r="C43" s="52"/>
      <c r="D43" s="52"/>
      <c r="E43" s="52"/>
      <c r="F43" s="52"/>
      <c r="G43" s="52"/>
      <c r="H43" s="52"/>
      <c r="I43" s="52"/>
      <c r="J43" s="52"/>
      <c r="K43" s="52"/>
    </row>
    <row r="44" spans="3:11" ht="12.75" customHeight="1">
      <c r="C44" s="52"/>
      <c r="D44" s="52"/>
      <c r="E44" s="52"/>
      <c r="F44" s="52"/>
      <c r="G44" s="52"/>
      <c r="H44" s="52"/>
      <c r="I44" s="52"/>
      <c r="J44" s="52"/>
      <c r="K44" s="52"/>
    </row>
    <row r="45" spans="3:12" ht="12.75">
      <c r="C45" s="31"/>
      <c r="D45" s="31"/>
      <c r="E45" s="31"/>
      <c r="F45" s="31"/>
      <c r="G45" s="31"/>
      <c r="H45" s="31"/>
      <c r="I45" s="31"/>
      <c r="J45" s="31"/>
      <c r="K45" s="31"/>
      <c r="L45" s="31"/>
    </row>
    <row r="46" spans="2:12" ht="12.75"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</row>
    <row r="47" spans="2:12" ht="12.75"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</row>
    <row r="48" spans="2:12" ht="12.75"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</row>
    <row r="49" spans="2:12" ht="12.75"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</row>
    <row r="50" spans="2:12" ht="12.75"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</row>
    <row r="51" spans="2:12" ht="12.75"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</row>
    <row r="52" spans="2:12" ht="12.75"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</row>
    <row r="53" spans="2:12" ht="12.75"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</row>
    <row r="54" spans="2:12" ht="12.75"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</row>
    <row r="55" spans="2:12" ht="12.75"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</row>
    <row r="56" spans="2:12" ht="12.75"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</row>
    <row r="57" spans="2:12" ht="12.75"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</row>
    <row r="58" spans="2:12" ht="12.75"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</row>
    <row r="59" spans="2:12" ht="12.75"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</row>
    <row r="60" spans="2:12" ht="12.75"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</row>
    <row r="61" spans="2:12" ht="12.75"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</row>
    <row r="62" spans="2:12" ht="12.75"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</row>
    <row r="63" spans="2:12" ht="12.75"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</row>
    <row r="64" spans="2:12" ht="12.75"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</row>
    <row r="65" spans="2:12" ht="12.75"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</row>
    <row r="66" spans="2:12" ht="12.75"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</row>
    <row r="67" spans="2:12" ht="12.75"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</row>
    <row r="68" spans="2:12" ht="12.75"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</row>
    <row r="69" spans="2:12" ht="12.75"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</row>
    <row r="70" spans="2:12" ht="12.75"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</row>
    <row r="71" spans="2:12" ht="12.75"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</row>
    <row r="72" spans="2:12" ht="12.75"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</row>
    <row r="73" spans="2:12" ht="12.75"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</row>
    <row r="74" spans="2:12" ht="12.75"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</row>
    <row r="75" spans="2:12" ht="12.75"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</row>
    <row r="76" spans="2:12" ht="12.75"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</row>
    <row r="77" spans="2:12" ht="12.75"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</row>
    <row r="78" spans="2:12" ht="12.75"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</row>
    <row r="79" spans="2:12" ht="12.75"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</row>
    <row r="80" spans="2:12" ht="12.75"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</row>
    <row r="81" spans="2:12" ht="12.75"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</row>
    <row r="82" spans="2:12" ht="12.75"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</row>
    <row r="83" spans="2:12" ht="12.75"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</row>
    <row r="84" spans="2:12" ht="12.75"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</row>
    <row r="85" spans="2:12" ht="12.75"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</row>
    <row r="86" spans="2:12" ht="12.75"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</row>
    <row r="87" spans="2:12" ht="12.75"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</row>
    <row r="88" spans="2:12" ht="12.75"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</row>
    <row r="89" spans="2:12" ht="12.75"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</row>
    <row r="90" spans="2:12" ht="12.75"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</row>
    <row r="91" spans="2:12" ht="12.75"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</row>
    <row r="92" spans="2:12" ht="12.75"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</row>
    <row r="93" spans="2:12" ht="12.75"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</row>
    <row r="94" spans="2:12" ht="12.75"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</row>
    <row r="95" spans="2:12" ht="12.75"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</row>
    <row r="96" spans="2:12" ht="12.75"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</row>
    <row r="97" spans="2:12" ht="12.75"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</row>
    <row r="98" spans="2:12" ht="12.75"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</row>
    <row r="99" spans="2:12" ht="12.75"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</row>
    <row r="100" spans="2:12" ht="12.75"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</row>
    <row r="101" spans="2:12" ht="12.75"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</row>
    <row r="102" spans="2:12" ht="12.75"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</row>
    <row r="103" spans="2:12" ht="12.75"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</row>
    <row r="104" spans="2:12" ht="12.75"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</row>
    <row r="105" spans="2:12" ht="12.75"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</row>
    <row r="106" spans="2:12" ht="12.75"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</row>
    <row r="107" spans="2:12" ht="12.75"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</row>
    <row r="108" spans="2:12" ht="12.75"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</row>
    <row r="109" spans="2:12" ht="12.75"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</row>
    <row r="110" spans="2:12" ht="12.75"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</row>
    <row r="111" spans="2:12" ht="12.75"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1"/>
    </row>
    <row r="112" spans="2:12" ht="12.75"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</row>
    <row r="113" spans="2:12" ht="12.75"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</row>
    <row r="114" spans="2:12" ht="12.75"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</row>
    <row r="115" spans="2:12" ht="12.75"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</row>
    <row r="116" spans="2:12" ht="12.75"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1"/>
    </row>
    <row r="117" spans="2:12" ht="12.75"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1"/>
    </row>
    <row r="118" spans="2:12" ht="12.75"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1"/>
    </row>
    <row r="119" spans="2:12" ht="12.75"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1"/>
    </row>
    <row r="120" spans="2:12" ht="12.75"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</row>
    <row r="121" spans="2:12" ht="12.75"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</row>
    <row r="122" spans="2:12" ht="12.75"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</row>
    <row r="123" spans="2:12" ht="12.75"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</row>
    <row r="124" spans="2:12" ht="12.75"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</row>
    <row r="125" spans="2:12" ht="12.75"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1"/>
    </row>
    <row r="126" spans="2:12" ht="12.75"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</row>
    <row r="127" spans="2:12" ht="12.75"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1"/>
    </row>
    <row r="128" spans="2:12" ht="12.75"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1"/>
    </row>
    <row r="129" spans="2:12" ht="12.75"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1"/>
    </row>
    <row r="130" spans="2:12" ht="12.75"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1"/>
    </row>
    <row r="131" spans="2:12" ht="12.75"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</row>
    <row r="132" spans="2:12" ht="12.75"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</row>
    <row r="133" spans="2:12" ht="12.75"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</row>
    <row r="134" spans="2:12" ht="12.75"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</row>
    <row r="135" spans="2:12" ht="12.75"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1"/>
    </row>
    <row r="136" spans="2:12" ht="12.75"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</row>
    <row r="137" spans="2:12" ht="12.75"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</row>
    <row r="138" spans="2:12" ht="12.75"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</row>
    <row r="139" spans="2:12" ht="12.75"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1"/>
    </row>
    <row r="140" spans="2:12" ht="12.75"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1"/>
    </row>
    <row r="141" spans="2:12" ht="12.75"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1"/>
    </row>
    <row r="142" spans="2:12" ht="12.75"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</row>
    <row r="143" spans="2:12" ht="12.75"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</row>
    <row r="144" spans="2:12" ht="12.75"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</row>
    <row r="145" spans="2:12" ht="12.75"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</row>
    <row r="146" spans="2:12" ht="12.75"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1"/>
    </row>
    <row r="147" spans="2:12" ht="12.75"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1"/>
    </row>
    <row r="148" spans="2:12" ht="12.75">
      <c r="B148" s="31"/>
      <c r="C148" s="31"/>
      <c r="D148" s="31"/>
      <c r="E148" s="31"/>
      <c r="F148" s="31"/>
      <c r="G148" s="31"/>
      <c r="H148" s="31"/>
      <c r="I148" s="31"/>
      <c r="J148" s="31"/>
      <c r="K148" s="31"/>
      <c r="L148" s="31"/>
    </row>
    <row r="149" spans="2:12" ht="12.75"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1"/>
    </row>
    <row r="150" spans="2:12" ht="12.75"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L150" s="31"/>
    </row>
    <row r="151" spans="2:12" ht="12.75"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1"/>
    </row>
    <row r="152" spans="2:12" ht="12.75"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</row>
    <row r="153" spans="2:12" ht="12.75"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</row>
    <row r="154" spans="2:12" ht="12.75"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</row>
    <row r="155" spans="2:12" ht="12.75">
      <c r="B155" s="31"/>
      <c r="C155" s="31"/>
      <c r="D155" s="31"/>
      <c r="E155" s="31"/>
      <c r="F155" s="31"/>
      <c r="G155" s="31"/>
      <c r="H155" s="31"/>
      <c r="I155" s="31"/>
      <c r="J155" s="31"/>
      <c r="K155" s="31"/>
      <c r="L155" s="31"/>
    </row>
    <row r="156" spans="2:12" ht="12.75">
      <c r="B156" s="31"/>
      <c r="C156" s="31"/>
      <c r="D156" s="31"/>
      <c r="E156" s="31"/>
      <c r="F156" s="31"/>
      <c r="G156" s="31"/>
      <c r="H156" s="31"/>
      <c r="I156" s="31"/>
      <c r="J156" s="31"/>
      <c r="K156" s="31"/>
      <c r="L156" s="31"/>
    </row>
    <row r="157" spans="2:12" ht="12.75">
      <c r="B157" s="31"/>
      <c r="C157" s="31"/>
      <c r="D157" s="31"/>
      <c r="E157" s="31"/>
      <c r="F157" s="31"/>
      <c r="G157" s="31"/>
      <c r="H157" s="31"/>
      <c r="I157" s="31"/>
      <c r="J157" s="31"/>
      <c r="K157" s="31"/>
      <c r="L157" s="31"/>
    </row>
    <row r="158" spans="2:12" ht="12.75">
      <c r="B158" s="31"/>
      <c r="C158" s="31"/>
      <c r="D158" s="31"/>
      <c r="E158" s="31"/>
      <c r="F158" s="31"/>
      <c r="G158" s="31"/>
      <c r="H158" s="31"/>
      <c r="I158" s="31"/>
      <c r="J158" s="31"/>
      <c r="K158" s="31"/>
      <c r="L158" s="31"/>
    </row>
    <row r="159" spans="2:12" ht="12.75">
      <c r="B159" s="31"/>
      <c r="C159" s="31"/>
      <c r="D159" s="31"/>
      <c r="E159" s="31"/>
      <c r="F159" s="31"/>
      <c r="G159" s="31"/>
      <c r="H159" s="31"/>
      <c r="I159" s="31"/>
      <c r="J159" s="31"/>
      <c r="K159" s="31"/>
      <c r="L159" s="31"/>
    </row>
    <row r="160" spans="2:12" ht="12.75">
      <c r="B160" s="31"/>
      <c r="C160" s="31"/>
      <c r="D160" s="31"/>
      <c r="E160" s="31"/>
      <c r="F160" s="31"/>
      <c r="G160" s="31"/>
      <c r="H160" s="31"/>
      <c r="I160" s="31"/>
      <c r="J160" s="31"/>
      <c r="K160" s="31"/>
      <c r="L160" s="31"/>
    </row>
    <row r="161" spans="2:12" ht="12.75"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1"/>
    </row>
    <row r="162" spans="2:12" ht="12.75"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</row>
    <row r="163" spans="2:12" ht="12.75">
      <c r="B163" s="31"/>
      <c r="C163" s="31"/>
      <c r="D163" s="31"/>
      <c r="E163" s="31"/>
      <c r="F163" s="31"/>
      <c r="G163" s="31"/>
      <c r="H163" s="31"/>
      <c r="I163" s="31"/>
      <c r="J163" s="31"/>
      <c r="K163" s="31"/>
      <c r="L163" s="31"/>
    </row>
    <row r="164" spans="2:12" ht="12.75"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1"/>
    </row>
    <row r="165" spans="2:12" ht="12.75"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1"/>
    </row>
    <row r="166" spans="2:12" ht="12.75">
      <c r="B166" s="31"/>
      <c r="C166" s="31"/>
      <c r="D166" s="31"/>
      <c r="E166" s="31"/>
      <c r="F166" s="31"/>
      <c r="G166" s="31"/>
      <c r="H166" s="31"/>
      <c r="I166" s="31"/>
      <c r="J166" s="31"/>
      <c r="K166" s="31"/>
      <c r="L166" s="31"/>
    </row>
    <row r="167" spans="2:12" ht="12.75">
      <c r="B167" s="31"/>
      <c r="C167" s="31"/>
      <c r="D167" s="31"/>
      <c r="E167" s="31"/>
      <c r="F167" s="31"/>
      <c r="G167" s="31"/>
      <c r="H167" s="31"/>
      <c r="I167" s="31"/>
      <c r="J167" s="31"/>
      <c r="K167" s="31"/>
      <c r="L167" s="31"/>
    </row>
    <row r="168" spans="2:12" ht="12.75">
      <c r="B168" s="31"/>
      <c r="C168" s="31"/>
      <c r="D168" s="31"/>
      <c r="E168" s="31"/>
      <c r="F168" s="31"/>
      <c r="G168" s="31"/>
      <c r="H168" s="31"/>
      <c r="I168" s="31"/>
      <c r="J168" s="31"/>
      <c r="K168" s="31"/>
      <c r="L168" s="31"/>
    </row>
    <row r="169" spans="2:12" ht="12.75"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31"/>
    </row>
    <row r="170" spans="2:12" ht="12.75">
      <c r="B170" s="31"/>
      <c r="C170" s="31"/>
      <c r="D170" s="31"/>
      <c r="E170" s="31"/>
      <c r="F170" s="31"/>
      <c r="G170" s="31"/>
      <c r="H170" s="31"/>
      <c r="I170" s="31"/>
      <c r="J170" s="31"/>
      <c r="K170" s="31"/>
      <c r="L170" s="31"/>
    </row>
    <row r="171" spans="2:12" ht="12.75">
      <c r="B171" s="31"/>
      <c r="C171" s="31"/>
      <c r="D171" s="31"/>
      <c r="E171" s="31"/>
      <c r="F171" s="31"/>
      <c r="G171" s="31"/>
      <c r="H171" s="31"/>
      <c r="I171" s="31"/>
      <c r="J171" s="31"/>
      <c r="K171" s="31"/>
      <c r="L171" s="31"/>
    </row>
    <row r="172" spans="2:12" ht="12.75"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1"/>
    </row>
    <row r="173" spans="2:12" ht="12.75"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1"/>
    </row>
    <row r="174" spans="2:12" ht="12.75"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1"/>
    </row>
    <row r="175" spans="2:12" ht="12.75">
      <c r="B175" s="31"/>
      <c r="C175" s="31"/>
      <c r="D175" s="31"/>
      <c r="E175" s="31"/>
      <c r="F175" s="31"/>
      <c r="G175" s="31"/>
      <c r="H175" s="31"/>
      <c r="I175" s="31"/>
      <c r="J175" s="31"/>
      <c r="K175" s="31"/>
      <c r="L175" s="31"/>
    </row>
    <row r="176" spans="2:12" ht="12.75">
      <c r="B176" s="31"/>
      <c r="C176" s="31"/>
      <c r="D176" s="31"/>
      <c r="E176" s="31"/>
      <c r="F176" s="31"/>
      <c r="G176" s="31"/>
      <c r="H176" s="31"/>
      <c r="I176" s="31"/>
      <c r="J176" s="31"/>
      <c r="K176" s="31"/>
      <c r="L176" s="31"/>
    </row>
    <row r="177" spans="2:12" ht="12.75">
      <c r="B177" s="31"/>
      <c r="C177" s="31"/>
      <c r="D177" s="31"/>
      <c r="E177" s="31"/>
      <c r="F177" s="31"/>
      <c r="G177" s="31"/>
      <c r="H177" s="31"/>
      <c r="I177" s="31"/>
      <c r="J177" s="31"/>
      <c r="K177" s="31"/>
      <c r="L177" s="31"/>
    </row>
    <row r="178" spans="2:12" ht="12.75">
      <c r="B178" s="31"/>
      <c r="C178" s="31"/>
      <c r="D178" s="31"/>
      <c r="E178" s="31"/>
      <c r="F178" s="31"/>
      <c r="G178" s="31"/>
      <c r="H178" s="31"/>
      <c r="I178" s="31"/>
      <c r="J178" s="31"/>
      <c r="K178" s="31"/>
      <c r="L178" s="31"/>
    </row>
    <row r="179" spans="2:12" ht="12.75">
      <c r="B179" s="31"/>
      <c r="C179" s="31"/>
      <c r="D179" s="31"/>
      <c r="E179" s="31"/>
      <c r="F179" s="31"/>
      <c r="G179" s="31"/>
      <c r="H179" s="31"/>
      <c r="I179" s="31"/>
      <c r="J179" s="31"/>
      <c r="K179" s="31"/>
      <c r="L179" s="31"/>
    </row>
    <row r="180" spans="2:12" ht="12.75">
      <c r="B180" s="31"/>
      <c r="C180" s="31"/>
      <c r="D180" s="31"/>
      <c r="E180" s="31"/>
      <c r="F180" s="31"/>
      <c r="G180" s="31"/>
      <c r="H180" s="31"/>
      <c r="I180" s="31"/>
      <c r="J180" s="31"/>
      <c r="K180" s="31"/>
      <c r="L180" s="31"/>
    </row>
    <row r="181" spans="2:12" ht="12.75">
      <c r="B181" s="31"/>
      <c r="C181" s="31"/>
      <c r="D181" s="31"/>
      <c r="E181" s="31"/>
      <c r="F181" s="31"/>
      <c r="G181" s="31"/>
      <c r="H181" s="31"/>
      <c r="I181" s="31"/>
      <c r="J181" s="31"/>
      <c r="K181" s="31"/>
      <c r="L181" s="31"/>
    </row>
    <row r="182" spans="2:12" ht="12.75">
      <c r="B182" s="31"/>
      <c r="C182" s="31"/>
      <c r="D182" s="31"/>
      <c r="E182" s="31"/>
      <c r="F182" s="31"/>
      <c r="G182" s="31"/>
      <c r="H182" s="31"/>
      <c r="I182" s="31"/>
      <c r="J182" s="31"/>
      <c r="K182" s="31"/>
      <c r="L182" s="31"/>
    </row>
    <row r="183" spans="2:12" ht="12.75"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1"/>
    </row>
    <row r="184" spans="2:12" ht="12.75">
      <c r="B184" s="31"/>
      <c r="C184" s="31"/>
      <c r="D184" s="31"/>
      <c r="E184" s="31"/>
      <c r="F184" s="31"/>
      <c r="G184" s="31"/>
      <c r="H184" s="31"/>
      <c r="I184" s="31"/>
      <c r="J184" s="31"/>
      <c r="K184" s="31"/>
      <c r="L184" s="31"/>
    </row>
    <row r="185" spans="2:12" ht="12.75">
      <c r="B185" s="31"/>
      <c r="C185" s="31"/>
      <c r="D185" s="31"/>
      <c r="E185" s="31"/>
      <c r="F185" s="31"/>
      <c r="G185" s="31"/>
      <c r="H185" s="31"/>
      <c r="I185" s="31"/>
      <c r="J185" s="31"/>
      <c r="K185" s="31"/>
      <c r="L185" s="31"/>
    </row>
    <row r="186" spans="2:12" ht="12.75">
      <c r="B186" s="31"/>
      <c r="C186" s="31"/>
      <c r="D186" s="31"/>
      <c r="E186" s="31"/>
      <c r="F186" s="31"/>
      <c r="G186" s="31"/>
      <c r="H186" s="31"/>
      <c r="I186" s="31"/>
      <c r="J186" s="31"/>
      <c r="K186" s="31"/>
      <c r="L186" s="31"/>
    </row>
    <row r="187" spans="2:12" ht="12.75">
      <c r="B187" s="31"/>
      <c r="C187" s="31"/>
      <c r="D187" s="31"/>
      <c r="E187" s="31"/>
      <c r="F187" s="31"/>
      <c r="G187" s="31"/>
      <c r="H187" s="31"/>
      <c r="I187" s="31"/>
      <c r="J187" s="31"/>
      <c r="K187" s="31"/>
      <c r="L187" s="31"/>
    </row>
    <row r="188" spans="2:12" ht="12.75">
      <c r="B188" s="31"/>
      <c r="C188" s="31"/>
      <c r="D188" s="31"/>
      <c r="E188" s="31"/>
      <c r="F188" s="31"/>
      <c r="G188" s="31"/>
      <c r="H188" s="31"/>
      <c r="I188" s="31"/>
      <c r="J188" s="31"/>
      <c r="K188" s="31"/>
      <c r="L188" s="31"/>
    </row>
    <row r="189" spans="2:12" ht="12.75">
      <c r="B189" s="31"/>
      <c r="C189" s="31"/>
      <c r="D189" s="31"/>
      <c r="E189" s="31"/>
      <c r="F189" s="31"/>
      <c r="G189" s="31"/>
      <c r="H189" s="31"/>
      <c r="I189" s="31"/>
      <c r="J189" s="31"/>
      <c r="K189" s="31"/>
      <c r="L189" s="31"/>
    </row>
    <row r="190" spans="2:12" ht="12.75">
      <c r="B190" s="31"/>
      <c r="C190" s="31"/>
      <c r="D190" s="31"/>
      <c r="E190" s="31"/>
      <c r="F190" s="31"/>
      <c r="G190" s="31"/>
      <c r="H190" s="31"/>
      <c r="I190" s="31"/>
      <c r="J190" s="31"/>
      <c r="K190" s="31"/>
      <c r="L190" s="31"/>
    </row>
    <row r="191" spans="2:12" ht="12.75">
      <c r="B191" s="31"/>
      <c r="C191" s="31"/>
      <c r="D191" s="31"/>
      <c r="E191" s="31"/>
      <c r="F191" s="31"/>
      <c r="G191" s="31"/>
      <c r="H191" s="31"/>
      <c r="I191" s="31"/>
      <c r="J191" s="31"/>
      <c r="K191" s="31"/>
      <c r="L191" s="31"/>
    </row>
    <row r="192" spans="2:12" ht="12.75"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</row>
    <row r="193" spans="2:12" ht="12.75">
      <c r="B193" s="31"/>
      <c r="C193" s="31"/>
      <c r="D193" s="31"/>
      <c r="E193" s="31"/>
      <c r="F193" s="31"/>
      <c r="G193" s="31"/>
      <c r="H193" s="31"/>
      <c r="I193" s="31"/>
      <c r="J193" s="31"/>
      <c r="K193" s="31"/>
      <c r="L193" s="31"/>
    </row>
    <row r="194" spans="2:12" ht="12.75">
      <c r="B194" s="31"/>
      <c r="C194" s="31"/>
      <c r="D194" s="31"/>
      <c r="E194" s="31"/>
      <c r="F194" s="31"/>
      <c r="G194" s="31"/>
      <c r="H194" s="31"/>
      <c r="I194" s="31"/>
      <c r="J194" s="31"/>
      <c r="K194" s="31"/>
      <c r="L194" s="31"/>
    </row>
    <row r="195" spans="2:12" ht="12.75">
      <c r="B195" s="31"/>
      <c r="C195" s="31"/>
      <c r="D195" s="31"/>
      <c r="E195" s="31"/>
      <c r="F195" s="31"/>
      <c r="G195" s="31"/>
      <c r="H195" s="31"/>
      <c r="I195" s="31"/>
      <c r="J195" s="31"/>
      <c r="K195" s="31"/>
      <c r="L195" s="31"/>
    </row>
    <row r="196" spans="2:12" ht="12.75">
      <c r="B196" s="31"/>
      <c r="C196" s="31"/>
      <c r="D196" s="31"/>
      <c r="E196" s="31"/>
      <c r="F196" s="31"/>
      <c r="G196" s="31"/>
      <c r="H196" s="31"/>
      <c r="I196" s="31"/>
      <c r="J196" s="31"/>
      <c r="K196" s="31"/>
      <c r="L196" s="31"/>
    </row>
    <row r="197" spans="2:12" ht="12.75">
      <c r="B197" s="31"/>
      <c r="C197" s="31"/>
      <c r="D197" s="31"/>
      <c r="E197" s="31"/>
      <c r="F197" s="31"/>
      <c r="G197" s="31"/>
      <c r="H197" s="31"/>
      <c r="I197" s="31"/>
      <c r="J197" s="31"/>
      <c r="K197" s="31"/>
      <c r="L197" s="31"/>
    </row>
    <row r="198" spans="2:12" ht="12.75">
      <c r="B198" s="31"/>
      <c r="C198" s="31"/>
      <c r="D198" s="31"/>
      <c r="E198" s="31"/>
      <c r="F198" s="31"/>
      <c r="G198" s="31"/>
      <c r="H198" s="31"/>
      <c r="I198" s="31"/>
      <c r="J198" s="31"/>
      <c r="K198" s="31"/>
      <c r="L198" s="31"/>
    </row>
    <row r="199" spans="2:12" ht="12.75">
      <c r="B199" s="31"/>
      <c r="C199" s="31"/>
      <c r="D199" s="31"/>
      <c r="E199" s="31"/>
      <c r="F199" s="31"/>
      <c r="G199" s="31"/>
      <c r="H199" s="31"/>
      <c r="I199" s="31"/>
      <c r="J199" s="31"/>
      <c r="K199" s="31"/>
      <c r="L199" s="31"/>
    </row>
    <row r="200" spans="2:12" ht="12.75">
      <c r="B200" s="31"/>
      <c r="C200" s="31"/>
      <c r="D200" s="31"/>
      <c r="E200" s="31"/>
      <c r="F200" s="31"/>
      <c r="G200" s="31"/>
      <c r="H200" s="31"/>
      <c r="I200" s="31"/>
      <c r="J200" s="31"/>
      <c r="K200" s="31"/>
      <c r="L200" s="31"/>
    </row>
    <row r="201" spans="2:12" ht="12.75">
      <c r="B201" s="31"/>
      <c r="C201" s="31"/>
      <c r="D201" s="31"/>
      <c r="E201" s="31"/>
      <c r="F201" s="31"/>
      <c r="G201" s="31"/>
      <c r="H201" s="31"/>
      <c r="I201" s="31"/>
      <c r="J201" s="31"/>
      <c r="K201" s="31"/>
      <c r="L201" s="31"/>
    </row>
    <row r="202" spans="2:12" ht="12.75">
      <c r="B202" s="31"/>
      <c r="C202" s="31"/>
      <c r="D202" s="31"/>
      <c r="E202" s="31"/>
      <c r="F202" s="31"/>
      <c r="G202" s="31"/>
      <c r="H202" s="31"/>
      <c r="I202" s="31"/>
      <c r="J202" s="31"/>
      <c r="K202" s="31"/>
      <c r="L202" s="31"/>
    </row>
    <row r="203" spans="2:12" ht="12.75">
      <c r="B203" s="31"/>
      <c r="C203" s="31"/>
      <c r="D203" s="31"/>
      <c r="E203" s="31"/>
      <c r="F203" s="31"/>
      <c r="G203" s="31"/>
      <c r="H203" s="31"/>
      <c r="I203" s="31"/>
      <c r="J203" s="31"/>
      <c r="K203" s="31"/>
      <c r="L203" s="31"/>
    </row>
    <row r="204" spans="2:12" ht="12.75">
      <c r="B204" s="31"/>
      <c r="C204" s="31"/>
      <c r="D204" s="31"/>
      <c r="E204" s="31"/>
      <c r="F204" s="31"/>
      <c r="G204" s="31"/>
      <c r="H204" s="31"/>
      <c r="I204" s="31"/>
      <c r="J204" s="31"/>
      <c r="K204" s="31"/>
      <c r="L204" s="31"/>
    </row>
    <row r="205" spans="2:12" ht="12.75">
      <c r="B205" s="31"/>
      <c r="C205" s="31"/>
      <c r="D205" s="31"/>
      <c r="E205" s="31"/>
      <c r="F205" s="31"/>
      <c r="G205" s="31"/>
      <c r="H205" s="31"/>
      <c r="I205" s="31"/>
      <c r="J205" s="31"/>
      <c r="K205" s="31"/>
      <c r="L205" s="31"/>
    </row>
    <row r="206" spans="2:12" ht="12.75">
      <c r="B206" s="31"/>
      <c r="C206" s="31"/>
      <c r="D206" s="31"/>
      <c r="E206" s="31"/>
      <c r="F206" s="31"/>
      <c r="G206" s="31"/>
      <c r="H206" s="31"/>
      <c r="I206" s="31"/>
      <c r="J206" s="31"/>
      <c r="K206" s="31"/>
      <c r="L206" s="31"/>
    </row>
    <row r="207" spans="2:12" ht="12.75">
      <c r="B207" s="31"/>
      <c r="C207" s="31"/>
      <c r="D207" s="31"/>
      <c r="E207" s="31"/>
      <c r="F207" s="31"/>
      <c r="G207" s="31"/>
      <c r="H207" s="31"/>
      <c r="I207" s="31"/>
      <c r="J207" s="31"/>
      <c r="K207" s="31"/>
      <c r="L207" s="31"/>
    </row>
    <row r="208" spans="2:12" ht="12.75">
      <c r="B208" s="31"/>
      <c r="C208" s="31"/>
      <c r="D208" s="31"/>
      <c r="E208" s="31"/>
      <c r="F208" s="31"/>
      <c r="G208" s="31"/>
      <c r="H208" s="31"/>
      <c r="I208" s="31"/>
      <c r="J208" s="31"/>
      <c r="K208" s="31"/>
      <c r="L208" s="31"/>
    </row>
    <row r="209" spans="2:12" ht="12.75">
      <c r="B209" s="31"/>
      <c r="C209" s="31"/>
      <c r="D209" s="31"/>
      <c r="E209" s="31"/>
      <c r="F209" s="31"/>
      <c r="G209" s="31"/>
      <c r="H209" s="31"/>
      <c r="I209" s="31"/>
      <c r="J209" s="31"/>
      <c r="K209" s="31"/>
      <c r="L209" s="31"/>
    </row>
    <row r="210" spans="2:12" ht="12.75">
      <c r="B210" s="31"/>
      <c r="C210" s="31"/>
      <c r="D210" s="31"/>
      <c r="E210" s="31"/>
      <c r="F210" s="31"/>
      <c r="G210" s="31"/>
      <c r="H210" s="31"/>
      <c r="I210" s="31"/>
      <c r="J210" s="31"/>
      <c r="K210" s="31"/>
      <c r="L210" s="31"/>
    </row>
    <row r="211" spans="2:12" ht="12.75">
      <c r="B211" s="31"/>
      <c r="C211" s="31"/>
      <c r="D211" s="31"/>
      <c r="E211" s="31"/>
      <c r="F211" s="31"/>
      <c r="G211" s="31"/>
      <c r="H211" s="31"/>
      <c r="I211" s="31"/>
      <c r="J211" s="31"/>
      <c r="K211" s="31"/>
      <c r="L211" s="31"/>
    </row>
    <row r="212" spans="2:12" ht="12.75">
      <c r="B212" s="31"/>
      <c r="C212" s="31"/>
      <c r="D212" s="31"/>
      <c r="E212" s="31"/>
      <c r="F212" s="31"/>
      <c r="G212" s="31"/>
      <c r="H212" s="31"/>
      <c r="I212" s="31"/>
      <c r="J212" s="31"/>
      <c r="K212" s="31"/>
      <c r="L212" s="31"/>
    </row>
    <row r="213" spans="2:12" ht="12.75">
      <c r="B213" s="31"/>
      <c r="C213" s="31"/>
      <c r="D213" s="31"/>
      <c r="E213" s="31"/>
      <c r="F213" s="31"/>
      <c r="G213" s="31"/>
      <c r="H213" s="31"/>
      <c r="I213" s="31"/>
      <c r="J213" s="31"/>
      <c r="K213" s="31"/>
      <c r="L213" s="31"/>
    </row>
    <row r="214" spans="2:12" ht="12.75">
      <c r="B214" s="31"/>
      <c r="C214" s="31"/>
      <c r="D214" s="31"/>
      <c r="E214" s="31"/>
      <c r="F214" s="31"/>
      <c r="G214" s="31"/>
      <c r="H214" s="31"/>
      <c r="I214" s="31"/>
      <c r="J214" s="31"/>
      <c r="K214" s="31"/>
      <c r="L214" s="31"/>
    </row>
    <row r="215" spans="2:12" ht="12.75">
      <c r="B215" s="31"/>
      <c r="C215" s="31"/>
      <c r="D215" s="31"/>
      <c r="E215" s="31"/>
      <c r="F215" s="31"/>
      <c r="G215" s="31"/>
      <c r="H215" s="31"/>
      <c r="I215" s="31"/>
      <c r="J215" s="31"/>
      <c r="K215" s="31"/>
      <c r="L215" s="31"/>
    </row>
    <row r="216" spans="2:12" ht="12.75">
      <c r="B216" s="31"/>
      <c r="C216" s="31"/>
      <c r="D216" s="31"/>
      <c r="E216" s="31"/>
      <c r="F216" s="31"/>
      <c r="G216" s="31"/>
      <c r="H216" s="31"/>
      <c r="I216" s="31"/>
      <c r="J216" s="31"/>
      <c r="K216" s="31"/>
      <c r="L216" s="31"/>
    </row>
    <row r="217" spans="2:12" ht="12.75">
      <c r="B217" s="31"/>
      <c r="C217" s="31"/>
      <c r="D217" s="31"/>
      <c r="E217" s="31"/>
      <c r="F217" s="31"/>
      <c r="G217" s="31"/>
      <c r="H217" s="31"/>
      <c r="I217" s="31"/>
      <c r="J217" s="31"/>
      <c r="K217" s="31"/>
      <c r="L217" s="31"/>
    </row>
    <row r="218" spans="2:12" ht="12.75">
      <c r="B218" s="31"/>
      <c r="C218" s="31"/>
      <c r="D218" s="31"/>
      <c r="E218" s="31"/>
      <c r="F218" s="31"/>
      <c r="G218" s="31"/>
      <c r="H218" s="31"/>
      <c r="I218" s="31"/>
      <c r="J218" s="31"/>
      <c r="K218" s="31"/>
      <c r="L218" s="31"/>
    </row>
    <row r="219" spans="2:12" ht="12.75">
      <c r="B219" s="31"/>
      <c r="C219" s="31"/>
      <c r="D219" s="31"/>
      <c r="E219" s="31"/>
      <c r="F219" s="31"/>
      <c r="G219" s="31"/>
      <c r="H219" s="31"/>
      <c r="I219" s="31"/>
      <c r="J219" s="31"/>
      <c r="K219" s="31"/>
      <c r="L219" s="31"/>
    </row>
    <row r="220" spans="2:12" ht="12.75">
      <c r="B220" s="31"/>
      <c r="C220" s="31"/>
      <c r="D220" s="31"/>
      <c r="E220" s="31"/>
      <c r="F220" s="31"/>
      <c r="G220" s="31"/>
      <c r="H220" s="31"/>
      <c r="I220" s="31"/>
      <c r="J220" s="31"/>
      <c r="K220" s="31"/>
      <c r="L220" s="31"/>
    </row>
    <row r="221" spans="2:12" ht="12.75">
      <c r="B221" s="31"/>
      <c r="C221" s="31"/>
      <c r="D221" s="31"/>
      <c r="E221" s="31"/>
      <c r="F221" s="31"/>
      <c r="G221" s="31"/>
      <c r="H221" s="31"/>
      <c r="I221" s="31"/>
      <c r="J221" s="31"/>
      <c r="K221" s="31"/>
      <c r="L221" s="31"/>
    </row>
    <row r="222" spans="2:12" ht="12.75">
      <c r="B222" s="31"/>
      <c r="C222" s="31"/>
      <c r="D222" s="31"/>
      <c r="E222" s="31"/>
      <c r="F222" s="31"/>
      <c r="G222" s="31"/>
      <c r="H222" s="31"/>
      <c r="I222" s="31"/>
      <c r="J222" s="31"/>
      <c r="K222" s="31"/>
      <c r="L222" s="31"/>
    </row>
    <row r="223" spans="2:12" ht="12.75">
      <c r="B223" s="31"/>
      <c r="C223" s="31"/>
      <c r="D223" s="31"/>
      <c r="E223" s="31"/>
      <c r="F223" s="31"/>
      <c r="G223" s="31"/>
      <c r="H223" s="31"/>
      <c r="I223" s="31"/>
      <c r="J223" s="31"/>
      <c r="K223" s="31"/>
      <c r="L223" s="31"/>
    </row>
    <row r="224" spans="2:12" ht="12.75">
      <c r="B224" s="31"/>
      <c r="C224" s="31"/>
      <c r="D224" s="31"/>
      <c r="E224" s="31"/>
      <c r="F224" s="31"/>
      <c r="G224" s="31"/>
      <c r="H224" s="31"/>
      <c r="I224" s="31"/>
      <c r="J224" s="31"/>
      <c r="K224" s="31"/>
      <c r="L224" s="31"/>
    </row>
    <row r="225" spans="2:12" ht="12.75">
      <c r="B225" s="31"/>
      <c r="C225" s="31"/>
      <c r="D225" s="31"/>
      <c r="E225" s="31"/>
      <c r="F225" s="31"/>
      <c r="G225" s="31"/>
      <c r="H225" s="31"/>
      <c r="I225" s="31"/>
      <c r="J225" s="31"/>
      <c r="K225" s="31"/>
      <c r="L225" s="31"/>
    </row>
    <row r="226" spans="2:12" ht="12.75">
      <c r="B226" s="31"/>
      <c r="C226" s="31"/>
      <c r="D226" s="31"/>
      <c r="E226" s="31"/>
      <c r="F226" s="31"/>
      <c r="G226" s="31"/>
      <c r="H226" s="31"/>
      <c r="I226" s="31"/>
      <c r="J226" s="31"/>
      <c r="K226" s="31"/>
      <c r="L226" s="31"/>
    </row>
    <row r="227" spans="2:12" ht="12.75">
      <c r="B227" s="31"/>
      <c r="C227" s="31"/>
      <c r="D227" s="31"/>
      <c r="E227" s="31"/>
      <c r="F227" s="31"/>
      <c r="G227" s="31"/>
      <c r="H227" s="31"/>
      <c r="I227" s="31"/>
      <c r="J227" s="31"/>
      <c r="K227" s="31"/>
      <c r="L227" s="31"/>
    </row>
    <row r="228" spans="2:12" ht="12.75">
      <c r="B228" s="31"/>
      <c r="C228" s="31"/>
      <c r="D228" s="31"/>
      <c r="E228" s="31"/>
      <c r="F228" s="31"/>
      <c r="G228" s="31"/>
      <c r="H228" s="31"/>
      <c r="I228" s="31"/>
      <c r="J228" s="31"/>
      <c r="K228" s="31"/>
      <c r="L228" s="31"/>
    </row>
    <row r="229" spans="2:12" ht="12.75">
      <c r="B229" s="31"/>
      <c r="C229" s="31"/>
      <c r="D229" s="31"/>
      <c r="E229" s="31"/>
      <c r="F229" s="31"/>
      <c r="G229" s="31"/>
      <c r="H229" s="31"/>
      <c r="I229" s="31"/>
      <c r="J229" s="31"/>
      <c r="K229" s="31"/>
      <c r="L229" s="31"/>
    </row>
    <row r="230" spans="2:12" ht="12.75">
      <c r="B230" s="31"/>
      <c r="C230" s="31"/>
      <c r="D230" s="31"/>
      <c r="E230" s="31"/>
      <c r="F230" s="31"/>
      <c r="G230" s="31"/>
      <c r="H230" s="31"/>
      <c r="I230" s="31"/>
      <c r="J230" s="31"/>
      <c r="K230" s="31"/>
      <c r="L230" s="31"/>
    </row>
    <row r="231" spans="2:12" ht="12.75">
      <c r="B231" s="31"/>
      <c r="C231" s="31"/>
      <c r="D231" s="31"/>
      <c r="E231" s="31"/>
      <c r="F231" s="31"/>
      <c r="G231" s="31"/>
      <c r="H231" s="31"/>
      <c r="I231" s="31"/>
      <c r="J231" s="31"/>
      <c r="K231" s="31"/>
      <c r="L231" s="31"/>
    </row>
    <row r="232" spans="2:12" ht="12.75">
      <c r="B232" s="31"/>
      <c r="C232" s="31"/>
      <c r="D232" s="31"/>
      <c r="E232" s="31"/>
      <c r="F232" s="31"/>
      <c r="G232" s="31"/>
      <c r="H232" s="31"/>
      <c r="I232" s="31"/>
      <c r="J232" s="31"/>
      <c r="K232" s="31"/>
      <c r="L232" s="31"/>
    </row>
    <row r="233" spans="2:12" ht="12.75">
      <c r="B233" s="31"/>
      <c r="C233" s="31"/>
      <c r="D233" s="31"/>
      <c r="E233" s="31"/>
      <c r="F233" s="31"/>
      <c r="G233" s="31"/>
      <c r="H233" s="31"/>
      <c r="I233" s="31"/>
      <c r="J233" s="31"/>
      <c r="K233" s="31"/>
      <c r="L233" s="31"/>
    </row>
    <row r="234" spans="2:12" ht="12.75">
      <c r="B234" s="31"/>
      <c r="C234" s="31"/>
      <c r="D234" s="31"/>
      <c r="E234" s="31"/>
      <c r="F234" s="31"/>
      <c r="G234" s="31"/>
      <c r="H234" s="31"/>
      <c r="I234" s="31"/>
      <c r="J234" s="31"/>
      <c r="K234" s="31"/>
      <c r="L234" s="31"/>
    </row>
    <row r="235" spans="2:12" ht="12.75">
      <c r="B235" s="31"/>
      <c r="C235" s="31"/>
      <c r="D235" s="31"/>
      <c r="E235" s="31"/>
      <c r="F235" s="31"/>
      <c r="G235" s="31"/>
      <c r="H235" s="31"/>
      <c r="I235" s="31"/>
      <c r="J235" s="31"/>
      <c r="K235" s="31"/>
      <c r="L235" s="31"/>
    </row>
    <row r="236" spans="2:12" ht="12.75">
      <c r="B236" s="31"/>
      <c r="C236" s="31"/>
      <c r="D236" s="31"/>
      <c r="E236" s="31"/>
      <c r="F236" s="31"/>
      <c r="G236" s="31"/>
      <c r="H236" s="31"/>
      <c r="I236" s="31"/>
      <c r="J236" s="31"/>
      <c r="K236" s="31"/>
      <c r="L236" s="31"/>
    </row>
    <row r="237" spans="2:12" ht="12.75">
      <c r="B237" s="31"/>
      <c r="C237" s="31"/>
      <c r="D237" s="31"/>
      <c r="E237" s="31"/>
      <c r="F237" s="31"/>
      <c r="G237" s="31"/>
      <c r="H237" s="31"/>
      <c r="I237" s="31"/>
      <c r="J237" s="31"/>
      <c r="K237" s="31"/>
      <c r="L237" s="31"/>
    </row>
    <row r="238" spans="2:12" ht="12.75">
      <c r="B238" s="31"/>
      <c r="C238" s="31"/>
      <c r="D238" s="31"/>
      <c r="E238" s="31"/>
      <c r="F238" s="31"/>
      <c r="G238" s="31"/>
      <c r="H238" s="31"/>
      <c r="I238" s="31"/>
      <c r="J238" s="31"/>
      <c r="K238" s="31"/>
      <c r="L238" s="31"/>
    </row>
    <row r="239" spans="2:12" ht="12.75">
      <c r="B239" s="31"/>
      <c r="C239" s="31"/>
      <c r="D239" s="31"/>
      <c r="E239" s="31"/>
      <c r="F239" s="31"/>
      <c r="G239" s="31"/>
      <c r="H239" s="31"/>
      <c r="I239" s="31"/>
      <c r="J239" s="31"/>
      <c r="K239" s="31"/>
      <c r="L239" s="31"/>
    </row>
    <row r="240" spans="2:12" ht="12.75">
      <c r="B240" s="31"/>
      <c r="C240" s="31"/>
      <c r="D240" s="31"/>
      <c r="E240" s="31"/>
      <c r="F240" s="31"/>
      <c r="G240" s="31"/>
      <c r="H240" s="31"/>
      <c r="I240" s="31"/>
      <c r="J240" s="31"/>
      <c r="K240" s="31"/>
      <c r="L240" s="31"/>
    </row>
    <row r="241" spans="2:12" ht="12.75">
      <c r="B241" s="31"/>
      <c r="C241" s="31"/>
      <c r="D241" s="31"/>
      <c r="E241" s="31"/>
      <c r="F241" s="31"/>
      <c r="G241" s="31"/>
      <c r="H241" s="31"/>
      <c r="I241" s="31"/>
      <c r="J241" s="31"/>
      <c r="K241" s="31"/>
      <c r="L241" s="31"/>
    </row>
    <row r="242" spans="2:12" ht="12.75">
      <c r="B242" s="31"/>
      <c r="C242" s="31"/>
      <c r="D242" s="31"/>
      <c r="E242" s="31"/>
      <c r="F242" s="31"/>
      <c r="G242" s="31"/>
      <c r="H242" s="31"/>
      <c r="I242" s="31"/>
      <c r="J242" s="31"/>
      <c r="K242" s="31"/>
      <c r="L242" s="31"/>
    </row>
    <row r="243" spans="2:12" ht="12.75">
      <c r="B243" s="31"/>
      <c r="C243" s="31"/>
      <c r="D243" s="31"/>
      <c r="E243" s="31"/>
      <c r="F243" s="31"/>
      <c r="G243" s="31"/>
      <c r="H243" s="31"/>
      <c r="I243" s="31"/>
      <c r="J243" s="31"/>
      <c r="K243" s="31"/>
      <c r="L243" s="31"/>
    </row>
    <row r="244" spans="2:12" ht="12.75">
      <c r="B244" s="31"/>
      <c r="C244" s="31"/>
      <c r="D244" s="31"/>
      <c r="E244" s="31"/>
      <c r="F244" s="31"/>
      <c r="G244" s="31"/>
      <c r="H244" s="31"/>
      <c r="I244" s="31"/>
      <c r="J244" s="31"/>
      <c r="K244" s="31"/>
      <c r="L244" s="31"/>
    </row>
    <row r="245" spans="2:12" ht="12.75">
      <c r="B245" s="31"/>
      <c r="C245" s="31"/>
      <c r="D245" s="31"/>
      <c r="E245" s="31"/>
      <c r="F245" s="31"/>
      <c r="G245" s="31"/>
      <c r="H245" s="31"/>
      <c r="I245" s="31"/>
      <c r="J245" s="31"/>
      <c r="K245" s="31"/>
      <c r="L245" s="31"/>
    </row>
    <row r="246" spans="2:12" ht="12.75">
      <c r="B246" s="31"/>
      <c r="C246" s="31"/>
      <c r="D246" s="31"/>
      <c r="E246" s="31"/>
      <c r="F246" s="31"/>
      <c r="G246" s="31"/>
      <c r="H246" s="31"/>
      <c r="I246" s="31"/>
      <c r="J246" s="31"/>
      <c r="K246" s="31"/>
      <c r="L246" s="31"/>
    </row>
    <row r="247" spans="2:12" ht="12.75">
      <c r="B247" s="31"/>
      <c r="C247" s="31"/>
      <c r="D247" s="31"/>
      <c r="E247" s="31"/>
      <c r="F247" s="31"/>
      <c r="G247" s="31"/>
      <c r="H247" s="31"/>
      <c r="I247" s="31"/>
      <c r="J247" s="31"/>
      <c r="K247" s="31"/>
      <c r="L247" s="31"/>
    </row>
    <row r="248" spans="2:12" ht="12.75">
      <c r="B248" s="31"/>
      <c r="C248" s="31"/>
      <c r="D248" s="31"/>
      <c r="E248" s="31"/>
      <c r="F248" s="31"/>
      <c r="G248" s="31"/>
      <c r="H248" s="31"/>
      <c r="I248" s="31"/>
      <c r="J248" s="31"/>
      <c r="K248" s="31"/>
      <c r="L248" s="31"/>
    </row>
    <row r="249" spans="2:12" ht="12.75">
      <c r="B249" s="31"/>
      <c r="C249" s="31"/>
      <c r="D249" s="31"/>
      <c r="E249" s="31"/>
      <c r="F249" s="31"/>
      <c r="G249" s="31"/>
      <c r="H249" s="31"/>
      <c r="I249" s="31"/>
      <c r="J249" s="31"/>
      <c r="K249" s="31"/>
      <c r="L249" s="31"/>
    </row>
    <row r="250" spans="2:12" ht="12.75">
      <c r="B250" s="31"/>
      <c r="C250" s="31"/>
      <c r="D250" s="31"/>
      <c r="E250" s="31"/>
      <c r="F250" s="31"/>
      <c r="G250" s="31"/>
      <c r="H250" s="31"/>
      <c r="I250" s="31"/>
      <c r="J250" s="31"/>
      <c r="K250" s="31"/>
      <c r="L250" s="31"/>
    </row>
    <row r="251" spans="2:12" ht="12.75">
      <c r="B251" s="31"/>
      <c r="C251" s="31"/>
      <c r="D251" s="31"/>
      <c r="E251" s="31"/>
      <c r="F251" s="31"/>
      <c r="G251" s="31"/>
      <c r="H251" s="31"/>
      <c r="I251" s="31"/>
      <c r="J251" s="31"/>
      <c r="K251" s="31"/>
      <c r="L251" s="31"/>
    </row>
    <row r="252" spans="2:12" ht="12.75">
      <c r="B252" s="31"/>
      <c r="C252" s="31"/>
      <c r="D252" s="31"/>
      <c r="E252" s="31"/>
      <c r="F252" s="31"/>
      <c r="G252" s="31"/>
      <c r="H252" s="31"/>
      <c r="I252" s="31"/>
      <c r="J252" s="31"/>
      <c r="K252" s="31"/>
      <c r="L252" s="31"/>
    </row>
    <row r="253" spans="2:12" ht="12.75">
      <c r="B253" s="31"/>
      <c r="C253" s="31"/>
      <c r="D253" s="31"/>
      <c r="E253" s="31"/>
      <c r="F253" s="31"/>
      <c r="G253" s="31"/>
      <c r="H253" s="31"/>
      <c r="I253" s="31"/>
      <c r="J253" s="31"/>
      <c r="K253" s="31"/>
      <c r="L253" s="31"/>
    </row>
    <row r="254" spans="2:12" ht="12.75">
      <c r="B254" s="31"/>
      <c r="C254" s="31"/>
      <c r="D254" s="31"/>
      <c r="E254" s="31"/>
      <c r="F254" s="31"/>
      <c r="G254" s="31"/>
      <c r="H254" s="31"/>
      <c r="I254" s="31"/>
      <c r="J254" s="31"/>
      <c r="K254" s="31"/>
      <c r="L254" s="31"/>
    </row>
    <row r="255" spans="2:12" ht="12.75">
      <c r="B255" s="31"/>
      <c r="C255" s="31"/>
      <c r="D255" s="31"/>
      <c r="E255" s="31"/>
      <c r="F255" s="31"/>
      <c r="G255" s="31"/>
      <c r="H255" s="31"/>
      <c r="I255" s="31"/>
      <c r="J255" s="31"/>
      <c r="K255" s="31"/>
      <c r="L255" s="31"/>
    </row>
    <row r="256" spans="2:12" ht="12.75">
      <c r="B256" s="31"/>
      <c r="C256" s="31"/>
      <c r="D256" s="31"/>
      <c r="E256" s="31"/>
      <c r="F256" s="31"/>
      <c r="G256" s="31"/>
      <c r="H256" s="31"/>
      <c r="I256" s="31"/>
      <c r="J256" s="31"/>
      <c r="K256" s="31"/>
      <c r="L256" s="31"/>
    </row>
    <row r="257" spans="2:12" ht="12.75">
      <c r="B257" s="31"/>
      <c r="C257" s="31"/>
      <c r="D257" s="31"/>
      <c r="E257" s="31"/>
      <c r="F257" s="31"/>
      <c r="G257" s="31"/>
      <c r="H257" s="31"/>
      <c r="I257" s="31"/>
      <c r="J257" s="31"/>
      <c r="K257" s="31"/>
      <c r="L257" s="31"/>
    </row>
    <row r="258" spans="2:12" ht="12.75">
      <c r="B258" s="31"/>
      <c r="C258" s="31"/>
      <c r="D258" s="31"/>
      <c r="E258" s="31"/>
      <c r="F258" s="31"/>
      <c r="G258" s="31"/>
      <c r="H258" s="31"/>
      <c r="I258" s="31"/>
      <c r="J258" s="31"/>
      <c r="K258" s="31"/>
      <c r="L258" s="31"/>
    </row>
    <row r="259" spans="2:12" ht="12.75">
      <c r="B259" s="31"/>
      <c r="C259" s="31"/>
      <c r="D259" s="31"/>
      <c r="E259" s="31"/>
      <c r="F259" s="31"/>
      <c r="G259" s="31"/>
      <c r="H259" s="31"/>
      <c r="I259" s="31"/>
      <c r="J259" s="31"/>
      <c r="K259" s="31"/>
      <c r="L259" s="31"/>
    </row>
    <row r="260" spans="2:12" ht="12.75">
      <c r="B260" s="31"/>
      <c r="C260" s="31"/>
      <c r="D260" s="31"/>
      <c r="E260" s="31"/>
      <c r="F260" s="31"/>
      <c r="G260" s="31"/>
      <c r="H260" s="31"/>
      <c r="I260" s="31"/>
      <c r="J260" s="31"/>
      <c r="K260" s="31"/>
      <c r="L260" s="31"/>
    </row>
    <row r="261" spans="2:12" ht="12.75">
      <c r="B261" s="31"/>
      <c r="C261" s="31"/>
      <c r="D261" s="31"/>
      <c r="E261" s="31"/>
      <c r="F261" s="31"/>
      <c r="G261" s="31"/>
      <c r="H261" s="31"/>
      <c r="I261" s="31"/>
      <c r="J261" s="31"/>
      <c r="K261" s="31"/>
      <c r="L261" s="31"/>
    </row>
    <row r="262" spans="2:12" ht="12.75">
      <c r="B262" s="31"/>
      <c r="C262" s="31"/>
      <c r="D262" s="31"/>
      <c r="E262" s="31"/>
      <c r="F262" s="31"/>
      <c r="G262" s="31"/>
      <c r="H262" s="31"/>
      <c r="I262" s="31"/>
      <c r="J262" s="31"/>
      <c r="K262" s="31"/>
      <c r="L262" s="31"/>
    </row>
    <row r="263" spans="2:12" ht="12.75">
      <c r="B263" s="31"/>
      <c r="C263" s="31"/>
      <c r="D263" s="31"/>
      <c r="E263" s="31"/>
      <c r="F263" s="31"/>
      <c r="G263" s="31"/>
      <c r="H263" s="31"/>
      <c r="I263" s="31"/>
      <c r="J263" s="31"/>
      <c r="K263" s="31"/>
      <c r="L263" s="31"/>
    </row>
    <row r="264" spans="2:12" ht="12.75">
      <c r="B264" s="31"/>
      <c r="C264" s="31"/>
      <c r="D264" s="31"/>
      <c r="E264" s="31"/>
      <c r="F264" s="31"/>
      <c r="G264" s="31"/>
      <c r="H264" s="31"/>
      <c r="I264" s="31"/>
      <c r="J264" s="31"/>
      <c r="K264" s="31"/>
      <c r="L264" s="31"/>
    </row>
    <row r="265" spans="2:12" ht="12.75">
      <c r="B265" s="31"/>
      <c r="C265" s="31"/>
      <c r="D265" s="31"/>
      <c r="E265" s="31"/>
      <c r="F265" s="31"/>
      <c r="G265" s="31"/>
      <c r="H265" s="31"/>
      <c r="I265" s="31"/>
      <c r="J265" s="31"/>
      <c r="K265" s="31"/>
      <c r="L265" s="31"/>
    </row>
    <row r="266" spans="2:12" ht="12.75">
      <c r="B266" s="31"/>
      <c r="C266" s="31"/>
      <c r="D266" s="31"/>
      <c r="E266" s="31"/>
      <c r="F266" s="31"/>
      <c r="G266" s="31"/>
      <c r="H266" s="31"/>
      <c r="I266" s="31"/>
      <c r="J266" s="31"/>
      <c r="K266" s="31"/>
      <c r="L266" s="31"/>
    </row>
    <row r="267" spans="2:12" ht="12.75">
      <c r="B267" s="31"/>
      <c r="C267" s="31"/>
      <c r="D267" s="31"/>
      <c r="E267" s="31"/>
      <c r="F267" s="31"/>
      <c r="G267" s="31"/>
      <c r="H267" s="31"/>
      <c r="I267" s="31"/>
      <c r="J267" s="31"/>
      <c r="K267" s="31"/>
      <c r="L267" s="31"/>
    </row>
    <row r="268" spans="2:12" ht="12.75">
      <c r="B268" s="31"/>
      <c r="C268" s="31"/>
      <c r="D268" s="31"/>
      <c r="E268" s="31"/>
      <c r="F268" s="31"/>
      <c r="G268" s="31"/>
      <c r="H268" s="31"/>
      <c r="I268" s="31"/>
      <c r="J268" s="31"/>
      <c r="K268" s="31"/>
      <c r="L268" s="31"/>
    </row>
    <row r="269" spans="2:12" ht="12.75">
      <c r="B269" s="31"/>
      <c r="C269" s="31"/>
      <c r="D269" s="31"/>
      <c r="E269" s="31"/>
      <c r="F269" s="31"/>
      <c r="G269" s="31"/>
      <c r="H269" s="31"/>
      <c r="I269" s="31"/>
      <c r="J269" s="31"/>
      <c r="K269" s="31"/>
      <c r="L269" s="31"/>
    </row>
    <row r="270" spans="2:12" ht="12.75">
      <c r="B270" s="31"/>
      <c r="C270" s="31"/>
      <c r="D270" s="31"/>
      <c r="E270" s="31"/>
      <c r="F270" s="31"/>
      <c r="G270" s="31"/>
      <c r="H270" s="31"/>
      <c r="I270" s="31"/>
      <c r="J270" s="31"/>
      <c r="K270" s="31"/>
      <c r="L270" s="31"/>
    </row>
    <row r="271" spans="2:12" ht="12.75">
      <c r="B271" s="31"/>
      <c r="C271" s="31"/>
      <c r="D271" s="31"/>
      <c r="E271" s="31"/>
      <c r="F271" s="31"/>
      <c r="G271" s="31"/>
      <c r="H271" s="31"/>
      <c r="I271" s="31"/>
      <c r="J271" s="31"/>
      <c r="K271" s="31"/>
      <c r="L271" s="31"/>
    </row>
    <row r="272" spans="2:12" ht="12.75">
      <c r="B272" s="31"/>
      <c r="C272" s="31"/>
      <c r="D272" s="31"/>
      <c r="E272" s="31"/>
      <c r="F272" s="31"/>
      <c r="G272" s="31"/>
      <c r="H272" s="31"/>
      <c r="I272" s="31"/>
      <c r="J272" s="31"/>
      <c r="K272" s="31"/>
      <c r="L272" s="31"/>
    </row>
    <row r="273" spans="2:12" ht="12.75">
      <c r="B273" s="31"/>
      <c r="C273" s="31"/>
      <c r="D273" s="31"/>
      <c r="E273" s="31"/>
      <c r="F273" s="31"/>
      <c r="G273" s="31"/>
      <c r="H273" s="31"/>
      <c r="I273" s="31"/>
      <c r="J273" s="31"/>
      <c r="K273" s="31"/>
      <c r="L273" s="31"/>
    </row>
    <row r="274" spans="2:12" ht="12.75">
      <c r="B274" s="31"/>
      <c r="C274" s="31"/>
      <c r="D274" s="31"/>
      <c r="E274" s="31"/>
      <c r="F274" s="31"/>
      <c r="G274" s="31"/>
      <c r="H274" s="31"/>
      <c r="I274" s="31"/>
      <c r="J274" s="31"/>
      <c r="K274" s="31"/>
      <c r="L274" s="31"/>
    </row>
    <row r="275" spans="2:12" ht="12.75">
      <c r="B275" s="31"/>
      <c r="C275" s="31"/>
      <c r="D275" s="31"/>
      <c r="E275" s="31"/>
      <c r="F275" s="31"/>
      <c r="G275" s="31"/>
      <c r="H275" s="31"/>
      <c r="I275" s="31"/>
      <c r="J275" s="31"/>
      <c r="K275" s="31"/>
      <c r="L275" s="31"/>
    </row>
    <row r="276" spans="2:12" ht="12.75">
      <c r="B276" s="31"/>
      <c r="C276" s="31"/>
      <c r="D276" s="31"/>
      <c r="E276" s="31"/>
      <c r="F276" s="31"/>
      <c r="G276" s="31"/>
      <c r="H276" s="31"/>
      <c r="I276" s="31"/>
      <c r="J276" s="31"/>
      <c r="K276" s="31"/>
      <c r="L276" s="31"/>
    </row>
    <row r="277" spans="2:12" ht="12.75">
      <c r="B277" s="31"/>
      <c r="C277" s="31"/>
      <c r="D277" s="31"/>
      <c r="E277" s="31"/>
      <c r="F277" s="31"/>
      <c r="G277" s="31"/>
      <c r="H277" s="31"/>
      <c r="I277" s="31"/>
      <c r="J277" s="31"/>
      <c r="K277" s="31"/>
      <c r="L277" s="31"/>
    </row>
    <row r="278" spans="2:12" ht="12.75">
      <c r="B278" s="31"/>
      <c r="C278" s="31"/>
      <c r="D278" s="31"/>
      <c r="E278" s="31"/>
      <c r="F278" s="31"/>
      <c r="G278" s="31"/>
      <c r="H278" s="31"/>
      <c r="I278" s="31"/>
      <c r="J278" s="31"/>
      <c r="K278" s="31"/>
      <c r="L278" s="31"/>
    </row>
    <row r="279" spans="2:12" ht="12.75">
      <c r="B279" s="31"/>
      <c r="C279" s="31"/>
      <c r="D279" s="31"/>
      <c r="E279" s="31"/>
      <c r="F279" s="31"/>
      <c r="G279" s="31"/>
      <c r="H279" s="31"/>
      <c r="I279" s="31"/>
      <c r="J279" s="31"/>
      <c r="K279" s="31"/>
      <c r="L279" s="31"/>
    </row>
    <row r="280" spans="2:12" ht="12.75">
      <c r="B280" s="31"/>
      <c r="C280" s="31"/>
      <c r="D280" s="31"/>
      <c r="E280" s="31"/>
      <c r="F280" s="31"/>
      <c r="G280" s="31"/>
      <c r="H280" s="31"/>
      <c r="I280" s="31"/>
      <c r="J280" s="31"/>
      <c r="K280" s="31"/>
      <c r="L280" s="31"/>
    </row>
    <row r="281" spans="2:12" ht="12.75">
      <c r="B281" s="31"/>
      <c r="C281" s="31"/>
      <c r="D281" s="31"/>
      <c r="E281" s="31"/>
      <c r="F281" s="31"/>
      <c r="G281" s="31"/>
      <c r="H281" s="31"/>
      <c r="I281" s="31"/>
      <c r="J281" s="31"/>
      <c r="K281" s="31"/>
      <c r="L281" s="31"/>
    </row>
    <row r="282" spans="2:12" ht="12.75">
      <c r="B282" s="31"/>
      <c r="C282" s="31"/>
      <c r="D282" s="31"/>
      <c r="E282" s="31"/>
      <c r="F282" s="31"/>
      <c r="G282" s="31"/>
      <c r="H282" s="31"/>
      <c r="I282" s="31"/>
      <c r="J282" s="31"/>
      <c r="K282" s="31"/>
      <c r="L282" s="31"/>
    </row>
    <row r="283" spans="2:12" ht="12.75">
      <c r="B283" s="31"/>
      <c r="C283" s="31"/>
      <c r="D283" s="31"/>
      <c r="E283" s="31"/>
      <c r="F283" s="31"/>
      <c r="G283" s="31"/>
      <c r="H283" s="31"/>
      <c r="I283" s="31"/>
      <c r="J283" s="31"/>
      <c r="K283" s="31"/>
      <c r="L283" s="31"/>
    </row>
    <row r="284" spans="2:12" ht="12.75">
      <c r="B284" s="31"/>
      <c r="C284" s="31"/>
      <c r="D284" s="31"/>
      <c r="E284" s="31"/>
      <c r="F284" s="31"/>
      <c r="G284" s="31"/>
      <c r="H284" s="31"/>
      <c r="I284" s="31"/>
      <c r="J284" s="31"/>
      <c r="K284" s="31"/>
      <c r="L284" s="31"/>
    </row>
    <row r="285" spans="2:12" ht="12.75">
      <c r="B285" s="31"/>
      <c r="C285" s="31"/>
      <c r="D285" s="31"/>
      <c r="E285" s="31"/>
      <c r="F285" s="31"/>
      <c r="G285" s="31"/>
      <c r="H285" s="31"/>
      <c r="I285" s="31"/>
      <c r="J285" s="31"/>
      <c r="K285" s="31"/>
      <c r="L285" s="31"/>
    </row>
    <row r="286" spans="2:12" ht="12.75">
      <c r="B286" s="31"/>
      <c r="C286" s="31"/>
      <c r="D286" s="31"/>
      <c r="E286" s="31"/>
      <c r="F286" s="31"/>
      <c r="G286" s="31"/>
      <c r="H286" s="31"/>
      <c r="I286" s="31"/>
      <c r="J286" s="31"/>
      <c r="K286" s="31"/>
      <c r="L286" s="31"/>
    </row>
    <row r="287" spans="2:12" ht="12.75">
      <c r="B287" s="31"/>
      <c r="C287" s="31"/>
      <c r="D287" s="31"/>
      <c r="E287" s="31"/>
      <c r="F287" s="31"/>
      <c r="G287" s="31"/>
      <c r="H287" s="31"/>
      <c r="I287" s="31"/>
      <c r="J287" s="31"/>
      <c r="K287" s="31"/>
      <c r="L287" s="31"/>
    </row>
    <row r="288" spans="2:12" ht="12.75">
      <c r="B288" s="31"/>
      <c r="C288" s="31"/>
      <c r="D288" s="31"/>
      <c r="E288" s="31"/>
      <c r="F288" s="31"/>
      <c r="G288" s="31"/>
      <c r="H288" s="31"/>
      <c r="I288" s="31"/>
      <c r="J288" s="31"/>
      <c r="K288" s="31"/>
      <c r="L288" s="31"/>
    </row>
    <row r="289" spans="2:12" ht="12.75">
      <c r="B289" s="31"/>
      <c r="C289" s="31"/>
      <c r="D289" s="31"/>
      <c r="E289" s="31"/>
      <c r="F289" s="31"/>
      <c r="G289" s="31"/>
      <c r="H289" s="31"/>
      <c r="I289" s="31"/>
      <c r="J289" s="31"/>
      <c r="K289" s="31"/>
      <c r="L289" s="31"/>
    </row>
    <row r="290" spans="2:12" ht="12.75">
      <c r="B290" s="31"/>
      <c r="C290" s="31"/>
      <c r="D290" s="31"/>
      <c r="E290" s="31"/>
      <c r="F290" s="31"/>
      <c r="G290" s="31"/>
      <c r="H290" s="31"/>
      <c r="I290" s="31"/>
      <c r="J290" s="31"/>
      <c r="K290" s="31"/>
      <c r="L290" s="31"/>
    </row>
    <row r="291" spans="2:12" ht="12.75">
      <c r="B291" s="31"/>
      <c r="C291" s="31"/>
      <c r="D291" s="31"/>
      <c r="E291" s="31"/>
      <c r="F291" s="31"/>
      <c r="G291" s="31"/>
      <c r="H291" s="31"/>
      <c r="I291" s="31"/>
      <c r="J291" s="31"/>
      <c r="K291" s="31"/>
      <c r="L291" s="31"/>
    </row>
    <row r="292" spans="2:12" ht="12.75">
      <c r="B292" s="31"/>
      <c r="C292" s="31"/>
      <c r="D292" s="31"/>
      <c r="E292" s="31"/>
      <c r="F292" s="31"/>
      <c r="G292" s="31"/>
      <c r="H292" s="31"/>
      <c r="I292" s="31"/>
      <c r="J292" s="31"/>
      <c r="K292" s="31"/>
      <c r="L292" s="31"/>
    </row>
    <row r="293" spans="2:12" ht="12.75">
      <c r="B293" s="31"/>
      <c r="C293" s="31"/>
      <c r="D293" s="31"/>
      <c r="E293" s="31"/>
      <c r="F293" s="31"/>
      <c r="G293" s="31"/>
      <c r="H293" s="31"/>
      <c r="I293" s="31"/>
      <c r="J293" s="31"/>
      <c r="K293" s="31"/>
      <c r="L293" s="31"/>
    </row>
    <row r="294" spans="2:12" ht="12.75">
      <c r="B294" s="31"/>
      <c r="C294" s="31"/>
      <c r="D294" s="31"/>
      <c r="E294" s="31"/>
      <c r="F294" s="31"/>
      <c r="G294" s="31"/>
      <c r="H294" s="31"/>
      <c r="I294" s="31"/>
      <c r="J294" s="31"/>
      <c r="K294" s="31"/>
      <c r="L294" s="31"/>
    </row>
    <row r="295" spans="2:12" ht="12.75">
      <c r="B295" s="31"/>
      <c r="C295" s="31"/>
      <c r="D295" s="31"/>
      <c r="E295" s="31"/>
      <c r="F295" s="31"/>
      <c r="G295" s="31"/>
      <c r="H295" s="31"/>
      <c r="I295" s="31"/>
      <c r="J295" s="31"/>
      <c r="K295" s="31"/>
      <c r="L295" s="31"/>
    </row>
    <row r="296" spans="2:12" ht="12.75">
      <c r="B296" s="31"/>
      <c r="C296" s="31"/>
      <c r="D296" s="31"/>
      <c r="E296" s="31"/>
      <c r="F296" s="31"/>
      <c r="G296" s="31"/>
      <c r="H296" s="31"/>
      <c r="I296" s="31"/>
      <c r="J296" s="31"/>
      <c r="K296" s="31"/>
      <c r="L296" s="31"/>
    </row>
    <row r="297" spans="2:12" ht="12.75">
      <c r="B297" s="31"/>
      <c r="C297" s="31"/>
      <c r="D297" s="31"/>
      <c r="E297" s="31"/>
      <c r="F297" s="31"/>
      <c r="G297" s="31"/>
      <c r="H297" s="31"/>
      <c r="I297" s="31"/>
      <c r="J297" s="31"/>
      <c r="K297" s="31"/>
      <c r="L297" s="31"/>
    </row>
    <row r="298" spans="2:12" ht="12.75">
      <c r="B298" s="31"/>
      <c r="C298" s="31"/>
      <c r="D298" s="31"/>
      <c r="E298" s="31"/>
      <c r="F298" s="31"/>
      <c r="G298" s="31"/>
      <c r="H298" s="31"/>
      <c r="I298" s="31"/>
      <c r="J298" s="31"/>
      <c r="K298" s="31"/>
      <c r="L298" s="31"/>
    </row>
    <row r="299" spans="2:12" ht="12.75">
      <c r="B299" s="31"/>
      <c r="C299" s="31"/>
      <c r="D299" s="31"/>
      <c r="E299" s="31"/>
      <c r="F299" s="31"/>
      <c r="G299" s="31"/>
      <c r="H299" s="31"/>
      <c r="I299" s="31"/>
      <c r="J299" s="31"/>
      <c r="K299" s="31"/>
      <c r="L299" s="31"/>
    </row>
    <row r="300" spans="2:12" ht="12.75">
      <c r="B300" s="31"/>
      <c r="C300" s="31"/>
      <c r="D300" s="31"/>
      <c r="E300" s="31"/>
      <c r="F300" s="31"/>
      <c r="G300" s="31"/>
      <c r="H300" s="31"/>
      <c r="I300" s="31"/>
      <c r="J300" s="31"/>
      <c r="K300" s="31"/>
      <c r="L300" s="31"/>
    </row>
    <row r="301" spans="2:12" ht="12.75">
      <c r="B301" s="31"/>
      <c r="C301" s="31"/>
      <c r="D301" s="31"/>
      <c r="E301" s="31"/>
      <c r="F301" s="31"/>
      <c r="G301" s="31"/>
      <c r="H301" s="31"/>
      <c r="I301" s="31"/>
      <c r="J301" s="31"/>
      <c r="K301" s="31"/>
      <c r="L301" s="31"/>
    </row>
    <row r="302" spans="2:12" ht="12.75">
      <c r="B302" s="31"/>
      <c r="C302" s="31"/>
      <c r="D302" s="31"/>
      <c r="E302" s="31"/>
      <c r="F302" s="31"/>
      <c r="G302" s="31"/>
      <c r="H302" s="31"/>
      <c r="I302" s="31"/>
      <c r="J302" s="31"/>
      <c r="K302" s="31"/>
      <c r="L302" s="31"/>
    </row>
    <row r="303" spans="2:12" ht="12.75">
      <c r="B303" s="31"/>
      <c r="C303" s="31"/>
      <c r="D303" s="31"/>
      <c r="E303" s="31"/>
      <c r="F303" s="31"/>
      <c r="G303" s="31"/>
      <c r="H303" s="31"/>
      <c r="I303" s="31"/>
      <c r="J303" s="31"/>
      <c r="K303" s="31"/>
      <c r="L303" s="31"/>
    </row>
    <row r="304" spans="2:12" ht="12.75">
      <c r="B304" s="31"/>
      <c r="C304" s="31"/>
      <c r="D304" s="31"/>
      <c r="E304" s="31"/>
      <c r="F304" s="31"/>
      <c r="G304" s="31"/>
      <c r="H304" s="31"/>
      <c r="I304" s="31"/>
      <c r="J304" s="31"/>
      <c r="K304" s="31"/>
      <c r="L304" s="31"/>
    </row>
    <row r="305" spans="2:12" ht="12.75">
      <c r="B305" s="31"/>
      <c r="C305" s="31"/>
      <c r="D305" s="31"/>
      <c r="E305" s="31"/>
      <c r="F305" s="31"/>
      <c r="G305" s="31"/>
      <c r="H305" s="31"/>
      <c r="I305" s="31"/>
      <c r="J305" s="31"/>
      <c r="K305" s="31"/>
      <c r="L305" s="31"/>
    </row>
    <row r="306" spans="2:12" ht="12.75">
      <c r="B306" s="31"/>
      <c r="C306" s="31"/>
      <c r="D306" s="31"/>
      <c r="E306" s="31"/>
      <c r="F306" s="31"/>
      <c r="G306" s="31"/>
      <c r="H306" s="31"/>
      <c r="I306" s="31"/>
      <c r="J306" s="31"/>
      <c r="K306" s="31"/>
      <c r="L306" s="31"/>
    </row>
    <row r="307" spans="2:12" ht="12.75">
      <c r="B307" s="31"/>
      <c r="C307" s="31"/>
      <c r="D307" s="31"/>
      <c r="E307" s="31"/>
      <c r="F307" s="31"/>
      <c r="G307" s="31"/>
      <c r="H307" s="31"/>
      <c r="I307" s="31"/>
      <c r="J307" s="31"/>
      <c r="K307" s="31"/>
      <c r="L307" s="31"/>
    </row>
    <row r="308" spans="2:12" ht="12.75">
      <c r="B308" s="31"/>
      <c r="C308" s="31"/>
      <c r="D308" s="31"/>
      <c r="E308" s="31"/>
      <c r="F308" s="31"/>
      <c r="G308" s="31"/>
      <c r="H308" s="31"/>
      <c r="I308" s="31"/>
      <c r="J308" s="31"/>
      <c r="K308" s="31"/>
      <c r="L308" s="31"/>
    </row>
    <row r="309" spans="2:12" ht="12.75">
      <c r="B309" s="31"/>
      <c r="C309" s="31"/>
      <c r="D309" s="31"/>
      <c r="E309" s="31"/>
      <c r="F309" s="31"/>
      <c r="G309" s="31"/>
      <c r="H309" s="31"/>
      <c r="I309" s="31"/>
      <c r="J309" s="31"/>
      <c r="K309" s="31"/>
      <c r="L309" s="31"/>
    </row>
    <row r="310" spans="2:12" ht="12.75">
      <c r="B310" s="31"/>
      <c r="C310" s="31"/>
      <c r="D310" s="31"/>
      <c r="E310" s="31"/>
      <c r="F310" s="31"/>
      <c r="G310" s="31"/>
      <c r="H310" s="31"/>
      <c r="I310" s="31"/>
      <c r="J310" s="31"/>
      <c r="K310" s="31"/>
      <c r="L310" s="31"/>
    </row>
    <row r="311" spans="2:12" ht="12.75">
      <c r="B311" s="31"/>
      <c r="C311" s="31"/>
      <c r="D311" s="31"/>
      <c r="E311" s="31"/>
      <c r="F311" s="31"/>
      <c r="G311" s="31"/>
      <c r="H311" s="31"/>
      <c r="I311" s="31"/>
      <c r="J311" s="31"/>
      <c r="K311" s="31"/>
      <c r="L311" s="31"/>
    </row>
    <row r="312" spans="2:12" ht="12.75">
      <c r="B312" s="31"/>
      <c r="C312" s="31"/>
      <c r="D312" s="31"/>
      <c r="E312" s="31"/>
      <c r="F312" s="31"/>
      <c r="G312" s="31"/>
      <c r="H312" s="31"/>
      <c r="I312" s="31"/>
      <c r="J312" s="31"/>
      <c r="K312" s="31"/>
      <c r="L312" s="31"/>
    </row>
    <row r="313" spans="2:12" ht="12.75">
      <c r="B313" s="31"/>
      <c r="C313" s="31"/>
      <c r="D313" s="31"/>
      <c r="E313" s="31"/>
      <c r="F313" s="31"/>
      <c r="G313" s="31"/>
      <c r="H313" s="31"/>
      <c r="I313" s="31"/>
      <c r="J313" s="31"/>
      <c r="K313" s="31"/>
      <c r="L313" s="31"/>
    </row>
    <row r="314" spans="2:12" ht="12.75">
      <c r="B314" s="31"/>
      <c r="C314" s="31"/>
      <c r="D314" s="31"/>
      <c r="E314" s="31"/>
      <c r="F314" s="31"/>
      <c r="G314" s="31"/>
      <c r="H314" s="31"/>
      <c r="I314" s="31"/>
      <c r="J314" s="31"/>
      <c r="K314" s="31"/>
      <c r="L314" s="31"/>
    </row>
    <row r="315" spans="2:12" ht="12.75">
      <c r="B315" s="31"/>
      <c r="C315" s="31"/>
      <c r="D315" s="31"/>
      <c r="E315" s="31"/>
      <c r="F315" s="31"/>
      <c r="G315" s="31"/>
      <c r="H315" s="31"/>
      <c r="I315" s="31"/>
      <c r="J315" s="31"/>
      <c r="K315" s="31"/>
      <c r="L315" s="31"/>
    </row>
    <row r="316" spans="2:12" ht="12.75">
      <c r="B316" s="31"/>
      <c r="C316" s="31"/>
      <c r="D316" s="31"/>
      <c r="E316" s="31"/>
      <c r="F316" s="31"/>
      <c r="G316" s="31"/>
      <c r="H316" s="31"/>
      <c r="I316" s="31"/>
      <c r="J316" s="31"/>
      <c r="K316" s="31"/>
      <c r="L316" s="31"/>
    </row>
    <row r="317" spans="2:12" ht="12.75">
      <c r="B317" s="31"/>
      <c r="C317" s="31"/>
      <c r="D317" s="31"/>
      <c r="E317" s="31"/>
      <c r="F317" s="31"/>
      <c r="G317" s="31"/>
      <c r="H317" s="31"/>
      <c r="I317" s="31"/>
      <c r="J317" s="31"/>
      <c r="K317" s="31"/>
      <c r="L317" s="31"/>
    </row>
    <row r="318" spans="2:12" ht="12.75">
      <c r="B318" s="31"/>
      <c r="C318" s="31"/>
      <c r="D318" s="31"/>
      <c r="E318" s="31"/>
      <c r="F318" s="31"/>
      <c r="G318" s="31"/>
      <c r="H318" s="31"/>
      <c r="I318" s="31"/>
      <c r="J318" s="31"/>
      <c r="K318" s="31"/>
      <c r="L318" s="31"/>
    </row>
    <row r="319" spans="2:12" ht="12.75">
      <c r="B319" s="31"/>
      <c r="C319" s="31"/>
      <c r="D319" s="31"/>
      <c r="E319" s="31"/>
      <c r="F319" s="31"/>
      <c r="G319" s="31"/>
      <c r="H319" s="31"/>
      <c r="I319" s="31"/>
      <c r="J319" s="31"/>
      <c r="K319" s="31"/>
      <c r="L319" s="31"/>
    </row>
    <row r="320" spans="2:12" ht="12.75">
      <c r="B320" s="31"/>
      <c r="C320" s="31"/>
      <c r="D320" s="31"/>
      <c r="E320" s="31"/>
      <c r="F320" s="31"/>
      <c r="G320" s="31"/>
      <c r="H320" s="31"/>
      <c r="I320" s="31"/>
      <c r="J320" s="31"/>
      <c r="K320" s="31"/>
      <c r="L320" s="31"/>
    </row>
    <row r="321" spans="2:12" ht="12.75">
      <c r="B321" s="31"/>
      <c r="C321" s="31"/>
      <c r="D321" s="31"/>
      <c r="E321" s="31"/>
      <c r="F321" s="31"/>
      <c r="G321" s="31"/>
      <c r="H321" s="31"/>
      <c r="I321" s="31"/>
      <c r="J321" s="31"/>
      <c r="K321" s="31"/>
      <c r="L321" s="31"/>
    </row>
    <row r="322" spans="2:12" ht="12.75">
      <c r="B322" s="31"/>
      <c r="C322" s="31"/>
      <c r="D322" s="31"/>
      <c r="E322" s="31"/>
      <c r="F322" s="31"/>
      <c r="G322" s="31"/>
      <c r="H322" s="31"/>
      <c r="I322" s="31"/>
      <c r="J322" s="31"/>
      <c r="K322" s="31"/>
      <c r="L322" s="31"/>
    </row>
    <row r="323" spans="2:12" ht="12.75">
      <c r="B323" s="31"/>
      <c r="C323" s="31"/>
      <c r="D323" s="31"/>
      <c r="E323" s="31"/>
      <c r="F323" s="31"/>
      <c r="G323" s="31"/>
      <c r="H323" s="31"/>
      <c r="I323" s="31"/>
      <c r="J323" s="31"/>
      <c r="K323" s="31"/>
      <c r="L323" s="31"/>
    </row>
    <row r="324" spans="2:12" ht="12.75">
      <c r="B324" s="31"/>
      <c r="C324" s="31"/>
      <c r="D324" s="31"/>
      <c r="E324" s="31"/>
      <c r="F324" s="31"/>
      <c r="G324" s="31"/>
      <c r="H324" s="31"/>
      <c r="I324" s="31"/>
      <c r="J324" s="31"/>
      <c r="K324" s="31"/>
      <c r="L324" s="31"/>
    </row>
    <row r="325" spans="2:12" ht="12.75">
      <c r="B325" s="31"/>
      <c r="C325" s="31"/>
      <c r="D325" s="31"/>
      <c r="E325" s="31"/>
      <c r="F325" s="31"/>
      <c r="G325" s="31"/>
      <c r="H325" s="31"/>
      <c r="I325" s="31"/>
      <c r="J325" s="31"/>
      <c r="K325" s="31"/>
      <c r="L325" s="31"/>
    </row>
    <row r="326" spans="2:12" ht="12.75">
      <c r="B326" s="31"/>
      <c r="C326" s="31"/>
      <c r="D326" s="31"/>
      <c r="E326" s="31"/>
      <c r="F326" s="31"/>
      <c r="G326" s="31"/>
      <c r="H326" s="31"/>
      <c r="I326" s="31"/>
      <c r="J326" s="31"/>
      <c r="K326" s="31"/>
      <c r="L326" s="31"/>
    </row>
    <row r="327" spans="2:12" ht="12.75">
      <c r="B327" s="31"/>
      <c r="C327" s="31"/>
      <c r="D327" s="31"/>
      <c r="E327" s="31"/>
      <c r="F327" s="31"/>
      <c r="G327" s="31"/>
      <c r="H327" s="31"/>
      <c r="I327" s="31"/>
      <c r="J327" s="31"/>
      <c r="K327" s="31"/>
      <c r="L327" s="31"/>
    </row>
    <row r="328" spans="2:12" ht="12.75">
      <c r="B328" s="31"/>
      <c r="C328" s="31"/>
      <c r="D328" s="31"/>
      <c r="E328" s="31"/>
      <c r="F328" s="31"/>
      <c r="G328" s="31"/>
      <c r="H328" s="31"/>
      <c r="I328" s="31"/>
      <c r="J328" s="31"/>
      <c r="K328" s="31"/>
      <c r="L328" s="31"/>
    </row>
    <row r="329" spans="2:12" ht="12.75">
      <c r="B329" s="31"/>
      <c r="C329" s="31"/>
      <c r="D329" s="31"/>
      <c r="E329" s="31"/>
      <c r="F329" s="31"/>
      <c r="G329" s="31"/>
      <c r="H329" s="31"/>
      <c r="I329" s="31"/>
      <c r="J329" s="31"/>
      <c r="K329" s="31"/>
      <c r="L329" s="31"/>
    </row>
    <row r="330" spans="2:12" ht="12.75">
      <c r="B330" s="31"/>
      <c r="C330" s="31"/>
      <c r="D330" s="31"/>
      <c r="E330" s="31"/>
      <c r="F330" s="31"/>
      <c r="G330" s="31"/>
      <c r="H330" s="31"/>
      <c r="I330" s="31"/>
      <c r="J330" s="31"/>
      <c r="K330" s="31"/>
      <c r="L330" s="31"/>
    </row>
    <row r="331" spans="2:12" ht="12.75">
      <c r="B331" s="31"/>
      <c r="C331" s="31"/>
      <c r="D331" s="31"/>
      <c r="E331" s="31"/>
      <c r="F331" s="31"/>
      <c r="G331" s="31"/>
      <c r="H331" s="31"/>
      <c r="I331" s="31"/>
      <c r="J331" s="31"/>
      <c r="K331" s="31"/>
      <c r="L331" s="31"/>
    </row>
    <row r="332" spans="2:12" ht="12.75">
      <c r="B332" s="31"/>
      <c r="C332" s="31"/>
      <c r="D332" s="31"/>
      <c r="E332" s="31"/>
      <c r="F332" s="31"/>
      <c r="G332" s="31"/>
      <c r="H332" s="31"/>
      <c r="I332" s="31"/>
      <c r="J332" s="31"/>
      <c r="K332" s="31"/>
      <c r="L332" s="31"/>
    </row>
    <row r="333" spans="2:12" ht="12.75">
      <c r="B333" s="31"/>
      <c r="C333" s="31"/>
      <c r="D333" s="31"/>
      <c r="E333" s="31"/>
      <c r="F333" s="31"/>
      <c r="G333" s="31"/>
      <c r="H333" s="31"/>
      <c r="I333" s="31"/>
      <c r="J333" s="31"/>
      <c r="K333" s="31"/>
      <c r="L333" s="31"/>
    </row>
    <row r="334" spans="2:12" ht="12.75">
      <c r="B334" s="31"/>
      <c r="C334" s="31"/>
      <c r="D334" s="31"/>
      <c r="E334" s="31"/>
      <c r="F334" s="31"/>
      <c r="G334" s="31"/>
      <c r="H334" s="31"/>
      <c r="I334" s="31"/>
      <c r="J334" s="31"/>
      <c r="K334" s="31"/>
      <c r="L334" s="31"/>
    </row>
    <row r="335" spans="2:12" ht="12.75">
      <c r="B335" s="31"/>
      <c r="C335" s="31"/>
      <c r="D335" s="31"/>
      <c r="E335" s="31"/>
      <c r="F335" s="31"/>
      <c r="G335" s="31"/>
      <c r="H335" s="31"/>
      <c r="I335" s="31"/>
      <c r="J335" s="31"/>
      <c r="K335" s="31"/>
      <c r="L335" s="31"/>
    </row>
    <row r="336" spans="2:12" ht="12.75">
      <c r="B336" s="31"/>
      <c r="C336" s="31"/>
      <c r="D336" s="31"/>
      <c r="E336" s="31"/>
      <c r="F336" s="31"/>
      <c r="G336" s="31"/>
      <c r="H336" s="31"/>
      <c r="I336" s="31"/>
      <c r="J336" s="31"/>
      <c r="K336" s="31"/>
      <c r="L336" s="31"/>
    </row>
    <row r="337" spans="2:12" ht="12.75">
      <c r="B337" s="31"/>
      <c r="C337" s="31"/>
      <c r="D337" s="31"/>
      <c r="E337" s="31"/>
      <c r="F337" s="31"/>
      <c r="G337" s="31"/>
      <c r="H337" s="31"/>
      <c r="I337" s="31"/>
      <c r="J337" s="31"/>
      <c r="K337" s="31"/>
      <c r="L337" s="31"/>
    </row>
    <row r="338" spans="2:12" ht="12.75">
      <c r="B338" s="31"/>
      <c r="C338" s="31"/>
      <c r="D338" s="31"/>
      <c r="E338" s="31"/>
      <c r="F338" s="31"/>
      <c r="G338" s="31"/>
      <c r="H338" s="31"/>
      <c r="I338" s="31"/>
      <c r="J338" s="31"/>
      <c r="K338" s="31"/>
      <c r="L338" s="31"/>
    </row>
    <row r="339" spans="2:12" ht="12.75">
      <c r="B339" s="31"/>
      <c r="C339" s="31"/>
      <c r="D339" s="31"/>
      <c r="E339" s="31"/>
      <c r="F339" s="31"/>
      <c r="G339" s="31"/>
      <c r="H339" s="31"/>
      <c r="I339" s="31"/>
      <c r="J339" s="31"/>
      <c r="K339" s="31"/>
      <c r="L339" s="31"/>
    </row>
    <row r="340" spans="2:12" ht="12.75">
      <c r="B340" s="31"/>
      <c r="C340" s="31"/>
      <c r="D340" s="31"/>
      <c r="E340" s="31"/>
      <c r="F340" s="31"/>
      <c r="G340" s="31"/>
      <c r="H340" s="31"/>
      <c r="I340" s="31"/>
      <c r="J340" s="31"/>
      <c r="K340" s="31"/>
      <c r="L340" s="31"/>
    </row>
    <row r="341" spans="2:12" ht="12.75">
      <c r="B341" s="31"/>
      <c r="C341" s="31"/>
      <c r="D341" s="31"/>
      <c r="E341" s="31"/>
      <c r="F341" s="31"/>
      <c r="G341" s="31"/>
      <c r="H341" s="31"/>
      <c r="I341" s="31"/>
      <c r="J341" s="31"/>
      <c r="K341" s="31"/>
      <c r="L341" s="31"/>
    </row>
    <row r="342" spans="2:12" ht="12.75">
      <c r="B342" s="31"/>
      <c r="C342" s="31"/>
      <c r="D342" s="31"/>
      <c r="E342" s="31"/>
      <c r="F342" s="31"/>
      <c r="G342" s="31"/>
      <c r="H342" s="31"/>
      <c r="I342" s="31"/>
      <c r="J342" s="31"/>
      <c r="K342" s="31"/>
      <c r="L342" s="31"/>
    </row>
    <row r="343" spans="2:12" ht="12.75">
      <c r="B343" s="31"/>
      <c r="C343" s="31"/>
      <c r="D343" s="31"/>
      <c r="E343" s="31"/>
      <c r="F343" s="31"/>
      <c r="G343" s="31"/>
      <c r="H343" s="31"/>
      <c r="I343" s="31"/>
      <c r="J343" s="31"/>
      <c r="K343" s="31"/>
      <c r="L343" s="31"/>
    </row>
    <row r="344" spans="2:12" ht="12.75">
      <c r="B344" s="31"/>
      <c r="C344" s="31"/>
      <c r="D344" s="31"/>
      <c r="E344" s="31"/>
      <c r="F344" s="31"/>
      <c r="G344" s="31"/>
      <c r="H344" s="31"/>
      <c r="I344" s="31"/>
      <c r="J344" s="31"/>
      <c r="K344" s="31"/>
      <c r="L344" s="31"/>
    </row>
    <row r="345" spans="2:12" ht="12.75">
      <c r="B345" s="31"/>
      <c r="C345" s="31"/>
      <c r="D345" s="31"/>
      <c r="E345" s="31"/>
      <c r="F345" s="31"/>
      <c r="G345" s="31"/>
      <c r="H345" s="31"/>
      <c r="I345" s="31"/>
      <c r="J345" s="31"/>
      <c r="K345" s="31"/>
      <c r="L345" s="31"/>
    </row>
    <row r="346" spans="2:12" ht="12.75">
      <c r="B346" s="31"/>
      <c r="C346" s="31"/>
      <c r="D346" s="31"/>
      <c r="E346" s="31"/>
      <c r="F346" s="31"/>
      <c r="G346" s="31"/>
      <c r="H346" s="31"/>
      <c r="I346" s="31"/>
      <c r="J346" s="31"/>
      <c r="K346" s="31"/>
      <c r="L346" s="31"/>
    </row>
    <row r="347" spans="2:12" ht="12.75">
      <c r="B347" s="31"/>
      <c r="C347" s="31"/>
      <c r="D347" s="31"/>
      <c r="E347" s="31"/>
      <c r="F347" s="31"/>
      <c r="G347" s="31"/>
      <c r="H347" s="31"/>
      <c r="I347" s="31"/>
      <c r="J347" s="31"/>
      <c r="K347" s="31"/>
      <c r="L347" s="31"/>
    </row>
    <row r="348" spans="2:12" ht="12.75">
      <c r="B348" s="31"/>
      <c r="C348" s="31"/>
      <c r="D348" s="31"/>
      <c r="E348" s="31"/>
      <c r="F348" s="31"/>
      <c r="G348" s="31"/>
      <c r="H348" s="31"/>
      <c r="I348" s="31"/>
      <c r="J348" s="31"/>
      <c r="K348" s="31"/>
      <c r="L348" s="31"/>
    </row>
    <row r="349" spans="2:12" ht="12.75">
      <c r="B349" s="31"/>
      <c r="C349" s="31"/>
      <c r="D349" s="31"/>
      <c r="E349" s="31"/>
      <c r="F349" s="31"/>
      <c r="G349" s="31"/>
      <c r="H349" s="31"/>
      <c r="I349" s="31"/>
      <c r="J349" s="31"/>
      <c r="K349" s="31"/>
      <c r="L349" s="31"/>
    </row>
    <row r="350" spans="2:12" ht="12.75">
      <c r="B350" s="31"/>
      <c r="C350" s="31"/>
      <c r="D350" s="31"/>
      <c r="E350" s="31"/>
      <c r="F350" s="31"/>
      <c r="G350" s="31"/>
      <c r="H350" s="31"/>
      <c r="I350" s="31"/>
      <c r="J350" s="31"/>
      <c r="K350" s="31"/>
      <c r="L350" s="31"/>
    </row>
    <row r="351" spans="2:12" ht="12.75">
      <c r="B351" s="31"/>
      <c r="C351" s="31"/>
      <c r="D351" s="31"/>
      <c r="E351" s="31"/>
      <c r="F351" s="31"/>
      <c r="G351" s="31"/>
      <c r="H351" s="31"/>
      <c r="I351" s="31"/>
      <c r="J351" s="31"/>
      <c r="K351" s="31"/>
      <c r="L351" s="31"/>
    </row>
    <row r="352" spans="2:12" ht="12.75">
      <c r="B352" s="31"/>
      <c r="C352" s="31"/>
      <c r="D352" s="31"/>
      <c r="E352" s="31"/>
      <c r="F352" s="31"/>
      <c r="G352" s="31"/>
      <c r="H352" s="31"/>
      <c r="I352" s="31"/>
      <c r="J352" s="31"/>
      <c r="K352" s="31"/>
      <c r="L352" s="31"/>
    </row>
    <row r="353" spans="2:12" ht="12.75">
      <c r="B353" s="31"/>
      <c r="C353" s="31"/>
      <c r="D353" s="31"/>
      <c r="E353" s="31"/>
      <c r="F353" s="31"/>
      <c r="G353" s="31"/>
      <c r="H353" s="31"/>
      <c r="I353" s="31"/>
      <c r="J353" s="31"/>
      <c r="K353" s="31"/>
      <c r="L353" s="31"/>
    </row>
    <row r="354" spans="2:12" ht="12.75">
      <c r="B354" s="31"/>
      <c r="C354" s="31"/>
      <c r="D354" s="31"/>
      <c r="E354" s="31"/>
      <c r="F354" s="31"/>
      <c r="G354" s="31"/>
      <c r="H354" s="31"/>
      <c r="I354" s="31"/>
      <c r="J354" s="31"/>
      <c r="K354" s="31"/>
      <c r="L354" s="31"/>
    </row>
    <row r="355" spans="2:12" ht="12.75">
      <c r="B355" s="31"/>
      <c r="C355" s="31"/>
      <c r="D355" s="31"/>
      <c r="E355" s="31"/>
      <c r="F355" s="31"/>
      <c r="G355" s="31"/>
      <c r="H355" s="31"/>
      <c r="I355" s="31"/>
      <c r="J355" s="31"/>
      <c r="K355" s="31"/>
      <c r="L355" s="31"/>
    </row>
    <row r="356" spans="2:12" ht="12.75">
      <c r="B356" s="31"/>
      <c r="C356" s="31"/>
      <c r="D356" s="31"/>
      <c r="E356" s="31"/>
      <c r="F356" s="31"/>
      <c r="G356" s="31"/>
      <c r="H356" s="31"/>
      <c r="I356" s="31"/>
      <c r="J356" s="31"/>
      <c r="K356" s="31"/>
      <c r="L356" s="31"/>
    </row>
    <row r="357" spans="2:12" ht="12.75">
      <c r="B357" s="31"/>
      <c r="C357" s="31"/>
      <c r="D357" s="31"/>
      <c r="E357" s="31"/>
      <c r="F357" s="31"/>
      <c r="G357" s="31"/>
      <c r="H357" s="31"/>
      <c r="I357" s="31"/>
      <c r="J357" s="31"/>
      <c r="K357" s="31"/>
      <c r="L357" s="31"/>
    </row>
    <row r="358" spans="2:12" ht="12.75">
      <c r="B358" s="31"/>
      <c r="C358" s="31"/>
      <c r="D358" s="31"/>
      <c r="E358" s="31"/>
      <c r="F358" s="31"/>
      <c r="G358" s="31"/>
      <c r="H358" s="31"/>
      <c r="I358" s="31"/>
      <c r="J358" s="31"/>
      <c r="K358" s="31"/>
      <c r="L358" s="31"/>
    </row>
    <row r="359" spans="2:12" ht="12.75">
      <c r="B359" s="31"/>
      <c r="C359" s="31"/>
      <c r="D359" s="31"/>
      <c r="E359" s="31"/>
      <c r="F359" s="31"/>
      <c r="G359" s="31"/>
      <c r="H359" s="31"/>
      <c r="I359" s="31"/>
      <c r="J359" s="31"/>
      <c r="K359" s="31"/>
      <c r="L359" s="31"/>
    </row>
    <row r="360" spans="2:12" ht="12.75">
      <c r="B360" s="31"/>
      <c r="C360" s="31"/>
      <c r="D360" s="31"/>
      <c r="E360" s="31"/>
      <c r="F360" s="31"/>
      <c r="G360" s="31"/>
      <c r="H360" s="31"/>
      <c r="I360" s="31"/>
      <c r="J360" s="31"/>
      <c r="K360" s="31"/>
      <c r="L360" s="31"/>
    </row>
    <row r="361" spans="2:12" ht="12.75">
      <c r="B361" s="31"/>
      <c r="C361" s="31"/>
      <c r="D361" s="31"/>
      <c r="E361" s="31"/>
      <c r="F361" s="31"/>
      <c r="G361" s="31"/>
      <c r="H361" s="31"/>
      <c r="I361" s="31"/>
      <c r="J361" s="31"/>
      <c r="K361" s="31"/>
      <c r="L361" s="31"/>
    </row>
    <row r="362" spans="2:12" ht="12.75">
      <c r="B362" s="31"/>
      <c r="C362" s="31"/>
      <c r="D362" s="31"/>
      <c r="E362" s="31"/>
      <c r="F362" s="31"/>
      <c r="G362" s="31"/>
      <c r="H362" s="31"/>
      <c r="I362" s="31"/>
      <c r="J362" s="31"/>
      <c r="K362" s="31"/>
      <c r="L362" s="31"/>
    </row>
    <row r="363" spans="2:12" ht="12.75">
      <c r="B363" s="31"/>
      <c r="C363" s="31"/>
      <c r="D363" s="31"/>
      <c r="E363" s="31"/>
      <c r="F363" s="31"/>
      <c r="G363" s="31"/>
      <c r="H363" s="31"/>
      <c r="I363" s="31"/>
      <c r="J363" s="31"/>
      <c r="K363" s="31"/>
      <c r="L363" s="31"/>
    </row>
    <row r="364" spans="2:12" ht="12.75">
      <c r="B364" s="31"/>
      <c r="C364" s="31"/>
      <c r="D364" s="31"/>
      <c r="E364" s="31"/>
      <c r="F364" s="31"/>
      <c r="G364" s="31"/>
      <c r="H364" s="31"/>
      <c r="I364" s="31"/>
      <c r="J364" s="31"/>
      <c r="K364" s="31"/>
      <c r="L364" s="31"/>
    </row>
    <row r="365" spans="2:12" ht="12.75">
      <c r="B365" s="31"/>
      <c r="C365" s="31"/>
      <c r="D365" s="31"/>
      <c r="E365" s="31"/>
      <c r="F365" s="31"/>
      <c r="G365" s="31"/>
      <c r="H365" s="31"/>
      <c r="I365" s="31"/>
      <c r="J365" s="31"/>
      <c r="K365" s="31"/>
      <c r="L365" s="31"/>
    </row>
    <row r="366" spans="2:12" ht="12.75">
      <c r="B366" s="31"/>
      <c r="C366" s="31"/>
      <c r="D366" s="31"/>
      <c r="E366" s="31"/>
      <c r="F366" s="31"/>
      <c r="G366" s="31"/>
      <c r="H366" s="31"/>
      <c r="I366" s="31"/>
      <c r="J366" s="31"/>
      <c r="K366" s="31"/>
      <c r="L366" s="31"/>
    </row>
    <row r="367" spans="2:12" ht="12.75">
      <c r="B367" s="31"/>
      <c r="C367" s="31"/>
      <c r="D367" s="31"/>
      <c r="E367" s="31"/>
      <c r="F367" s="31"/>
      <c r="G367" s="31"/>
      <c r="H367" s="31"/>
      <c r="I367" s="31"/>
      <c r="J367" s="31"/>
      <c r="K367" s="31"/>
      <c r="L367" s="31"/>
    </row>
    <row r="368" spans="2:12" ht="12.75">
      <c r="B368" s="31"/>
      <c r="C368" s="31"/>
      <c r="D368" s="31"/>
      <c r="E368" s="31"/>
      <c r="F368" s="31"/>
      <c r="G368" s="31"/>
      <c r="H368" s="31"/>
      <c r="I368" s="31"/>
      <c r="J368" s="31"/>
      <c r="K368" s="31"/>
      <c r="L368" s="31"/>
    </row>
    <row r="369" spans="2:12" ht="12.75">
      <c r="B369" s="31"/>
      <c r="C369" s="31"/>
      <c r="D369" s="31"/>
      <c r="E369" s="31"/>
      <c r="F369" s="31"/>
      <c r="G369" s="31"/>
      <c r="H369" s="31"/>
      <c r="I369" s="31"/>
      <c r="J369" s="31"/>
      <c r="K369" s="31"/>
      <c r="L369" s="31"/>
    </row>
    <row r="370" spans="2:12" ht="12.75">
      <c r="B370" s="31"/>
      <c r="C370" s="31"/>
      <c r="D370" s="31"/>
      <c r="E370" s="31"/>
      <c r="F370" s="31"/>
      <c r="G370" s="31"/>
      <c r="H370" s="31"/>
      <c r="I370" s="31"/>
      <c r="J370" s="31"/>
      <c r="K370" s="31"/>
      <c r="L370" s="31"/>
    </row>
    <row r="371" spans="2:12" ht="12.75">
      <c r="B371" s="31"/>
      <c r="C371" s="31"/>
      <c r="D371" s="31"/>
      <c r="E371" s="31"/>
      <c r="F371" s="31"/>
      <c r="G371" s="31"/>
      <c r="H371" s="31"/>
      <c r="I371" s="31"/>
      <c r="J371" s="31"/>
      <c r="K371" s="31"/>
      <c r="L371" s="31"/>
    </row>
    <row r="372" spans="2:12" ht="12.75">
      <c r="B372" s="31"/>
      <c r="C372" s="31"/>
      <c r="D372" s="31"/>
      <c r="E372" s="31"/>
      <c r="F372" s="31"/>
      <c r="G372" s="31"/>
      <c r="H372" s="31"/>
      <c r="I372" s="31"/>
      <c r="J372" s="31"/>
      <c r="K372" s="31"/>
      <c r="L372" s="31"/>
    </row>
    <row r="373" spans="2:12" ht="12.75">
      <c r="B373" s="31"/>
      <c r="C373" s="31"/>
      <c r="D373" s="31"/>
      <c r="E373" s="31"/>
      <c r="F373" s="31"/>
      <c r="G373" s="31"/>
      <c r="H373" s="31"/>
      <c r="I373" s="31"/>
      <c r="J373" s="31"/>
      <c r="K373" s="31"/>
      <c r="L373" s="31"/>
    </row>
    <row r="374" spans="2:12" ht="12.75">
      <c r="B374" s="31"/>
      <c r="C374" s="31"/>
      <c r="D374" s="31"/>
      <c r="E374" s="31"/>
      <c r="F374" s="31"/>
      <c r="G374" s="31"/>
      <c r="H374" s="31"/>
      <c r="I374" s="31"/>
      <c r="J374" s="31"/>
      <c r="K374" s="31"/>
      <c r="L374" s="31"/>
    </row>
    <row r="375" spans="2:12" ht="12.75">
      <c r="B375" s="31"/>
      <c r="C375" s="31"/>
      <c r="D375" s="31"/>
      <c r="E375" s="31"/>
      <c r="F375" s="31"/>
      <c r="G375" s="31"/>
      <c r="H375" s="31"/>
      <c r="I375" s="31"/>
      <c r="J375" s="31"/>
      <c r="K375" s="31"/>
      <c r="L375" s="31"/>
    </row>
    <row r="376" spans="2:12" ht="12.75">
      <c r="B376" s="31"/>
      <c r="C376" s="31"/>
      <c r="D376" s="31"/>
      <c r="E376" s="31"/>
      <c r="F376" s="31"/>
      <c r="G376" s="31"/>
      <c r="H376" s="31"/>
      <c r="I376" s="31"/>
      <c r="J376" s="31"/>
      <c r="K376" s="31"/>
      <c r="L376" s="31"/>
    </row>
    <row r="377" spans="2:12" ht="12.75">
      <c r="B377" s="31"/>
      <c r="C377" s="31"/>
      <c r="D377" s="31"/>
      <c r="E377" s="31"/>
      <c r="F377" s="31"/>
      <c r="G377" s="31"/>
      <c r="H377" s="31"/>
      <c r="I377" s="31"/>
      <c r="J377" s="31"/>
      <c r="K377" s="31"/>
      <c r="L377" s="31"/>
    </row>
    <row r="378" spans="2:12" ht="12.75">
      <c r="B378" s="31"/>
      <c r="C378" s="31"/>
      <c r="D378" s="31"/>
      <c r="E378" s="31"/>
      <c r="F378" s="31"/>
      <c r="G378" s="31"/>
      <c r="H378" s="31"/>
      <c r="I378" s="31"/>
      <c r="J378" s="31"/>
      <c r="K378" s="31"/>
      <c r="L378" s="31"/>
    </row>
    <row r="379" spans="2:12" ht="12.75">
      <c r="B379" s="31"/>
      <c r="C379" s="31"/>
      <c r="D379" s="31"/>
      <c r="E379" s="31"/>
      <c r="F379" s="31"/>
      <c r="G379" s="31"/>
      <c r="H379" s="31"/>
      <c r="I379" s="31"/>
      <c r="J379" s="31"/>
      <c r="K379" s="31"/>
      <c r="L379" s="31"/>
    </row>
    <row r="380" spans="2:12" ht="12.75">
      <c r="B380" s="31"/>
      <c r="C380" s="31"/>
      <c r="D380" s="31"/>
      <c r="E380" s="31"/>
      <c r="F380" s="31"/>
      <c r="G380" s="31"/>
      <c r="H380" s="31"/>
      <c r="I380" s="31"/>
      <c r="J380" s="31"/>
      <c r="K380" s="31"/>
      <c r="L380" s="31"/>
    </row>
    <row r="381" spans="2:12" ht="12.75">
      <c r="B381" s="31"/>
      <c r="C381" s="31"/>
      <c r="D381" s="31"/>
      <c r="E381" s="31"/>
      <c r="F381" s="31"/>
      <c r="G381" s="31"/>
      <c r="H381" s="31"/>
      <c r="I381" s="31"/>
      <c r="J381" s="31"/>
      <c r="K381" s="31"/>
      <c r="L381" s="31"/>
    </row>
    <row r="382" spans="2:12" ht="12.75">
      <c r="B382" s="31"/>
      <c r="C382" s="31"/>
      <c r="D382" s="31"/>
      <c r="E382" s="31"/>
      <c r="F382" s="31"/>
      <c r="G382" s="31"/>
      <c r="H382" s="31"/>
      <c r="I382" s="31"/>
      <c r="J382" s="31"/>
      <c r="K382" s="31"/>
      <c r="L382" s="31"/>
    </row>
    <row r="383" spans="2:12" ht="12.75">
      <c r="B383" s="31"/>
      <c r="C383" s="31"/>
      <c r="D383" s="31"/>
      <c r="E383" s="31"/>
      <c r="F383" s="31"/>
      <c r="G383" s="31"/>
      <c r="H383" s="31"/>
      <c r="I383" s="31"/>
      <c r="J383" s="31"/>
      <c r="K383" s="31"/>
      <c r="L383" s="31"/>
    </row>
    <row r="384" spans="2:12" ht="12.75">
      <c r="B384" s="31"/>
      <c r="C384" s="31"/>
      <c r="D384" s="31"/>
      <c r="E384" s="31"/>
      <c r="F384" s="31"/>
      <c r="G384" s="31"/>
      <c r="H384" s="31"/>
      <c r="I384" s="31"/>
      <c r="J384" s="31"/>
      <c r="K384" s="31"/>
      <c r="L384" s="31"/>
    </row>
    <row r="385" spans="2:12" ht="12.75">
      <c r="B385" s="31"/>
      <c r="C385" s="31"/>
      <c r="D385" s="31"/>
      <c r="E385" s="31"/>
      <c r="F385" s="31"/>
      <c r="G385" s="31"/>
      <c r="H385" s="31"/>
      <c r="I385" s="31"/>
      <c r="J385" s="31"/>
      <c r="K385" s="31"/>
      <c r="L385" s="31"/>
    </row>
    <row r="386" spans="2:12" ht="12.75">
      <c r="B386" s="31"/>
      <c r="C386" s="31"/>
      <c r="D386" s="31"/>
      <c r="E386" s="31"/>
      <c r="F386" s="31"/>
      <c r="G386" s="31"/>
      <c r="H386" s="31"/>
      <c r="I386" s="31"/>
      <c r="J386" s="31"/>
      <c r="K386" s="31"/>
      <c r="L386" s="31"/>
    </row>
    <row r="387" spans="2:12" ht="12.75">
      <c r="B387" s="31"/>
      <c r="C387" s="31"/>
      <c r="D387" s="31"/>
      <c r="E387" s="31"/>
      <c r="F387" s="31"/>
      <c r="G387" s="31"/>
      <c r="H387" s="31"/>
      <c r="I387" s="31"/>
      <c r="J387" s="31"/>
      <c r="K387" s="31"/>
      <c r="L387" s="31"/>
    </row>
    <row r="388" spans="2:12" ht="12.75">
      <c r="B388" s="31"/>
      <c r="C388" s="31"/>
      <c r="D388" s="31"/>
      <c r="E388" s="31"/>
      <c r="F388" s="31"/>
      <c r="G388" s="31"/>
      <c r="H388" s="31"/>
      <c r="I388" s="31"/>
      <c r="J388" s="31"/>
      <c r="K388" s="31"/>
      <c r="L388" s="31"/>
    </row>
    <row r="389" spans="2:12" ht="12.75">
      <c r="B389" s="31"/>
      <c r="C389" s="31"/>
      <c r="D389" s="31"/>
      <c r="E389" s="31"/>
      <c r="F389" s="31"/>
      <c r="G389" s="31"/>
      <c r="H389" s="31"/>
      <c r="I389" s="31"/>
      <c r="J389" s="31"/>
      <c r="K389" s="31"/>
      <c r="L389" s="31"/>
    </row>
    <row r="390" spans="2:12" ht="12.75">
      <c r="B390" s="31"/>
      <c r="C390" s="31"/>
      <c r="D390" s="31"/>
      <c r="E390" s="31"/>
      <c r="F390" s="31"/>
      <c r="G390" s="31"/>
      <c r="H390" s="31"/>
      <c r="I390" s="31"/>
      <c r="J390" s="31"/>
      <c r="K390" s="31"/>
      <c r="L390" s="31"/>
    </row>
    <row r="391" spans="2:12" ht="12.75">
      <c r="B391" s="31"/>
      <c r="C391" s="31"/>
      <c r="D391" s="31"/>
      <c r="E391" s="31"/>
      <c r="F391" s="31"/>
      <c r="G391" s="31"/>
      <c r="H391" s="31"/>
      <c r="I391" s="31"/>
      <c r="J391" s="31"/>
      <c r="K391" s="31"/>
      <c r="L391" s="31"/>
    </row>
    <row r="392" spans="2:12" ht="12.75">
      <c r="B392" s="31"/>
      <c r="C392" s="31"/>
      <c r="D392" s="31"/>
      <c r="E392" s="31"/>
      <c r="F392" s="31"/>
      <c r="G392" s="31"/>
      <c r="H392" s="31"/>
      <c r="I392" s="31"/>
      <c r="J392" s="31"/>
      <c r="K392" s="31"/>
      <c r="L392" s="31"/>
    </row>
    <row r="393" spans="2:12" ht="12.75">
      <c r="B393" s="31"/>
      <c r="C393" s="31"/>
      <c r="D393" s="31"/>
      <c r="E393" s="31"/>
      <c r="F393" s="31"/>
      <c r="G393" s="31"/>
      <c r="H393" s="31"/>
      <c r="I393" s="31"/>
      <c r="J393" s="31"/>
      <c r="K393" s="31"/>
      <c r="L393" s="31"/>
    </row>
    <row r="394" spans="2:12" ht="12.75">
      <c r="B394" s="31"/>
      <c r="C394" s="31"/>
      <c r="D394" s="31"/>
      <c r="E394" s="31"/>
      <c r="F394" s="31"/>
      <c r="G394" s="31"/>
      <c r="H394" s="31"/>
      <c r="I394" s="31"/>
      <c r="J394" s="31"/>
      <c r="K394" s="31"/>
      <c r="L394" s="31"/>
    </row>
    <row r="395" spans="2:12" ht="12.75">
      <c r="B395" s="31"/>
      <c r="C395" s="31"/>
      <c r="D395" s="31"/>
      <c r="E395" s="31"/>
      <c r="F395" s="31"/>
      <c r="G395" s="31"/>
      <c r="H395" s="31"/>
      <c r="I395" s="31"/>
      <c r="J395" s="31"/>
      <c r="K395" s="31"/>
      <c r="L395" s="31"/>
    </row>
    <row r="396" spans="2:12" ht="12.75">
      <c r="B396" s="31"/>
      <c r="C396" s="31"/>
      <c r="D396" s="31"/>
      <c r="E396" s="31"/>
      <c r="F396" s="31"/>
      <c r="G396" s="31"/>
      <c r="H396" s="31"/>
      <c r="I396" s="31"/>
      <c r="J396" s="31"/>
      <c r="K396" s="31"/>
      <c r="L396" s="31"/>
    </row>
    <row r="397" spans="2:12" ht="12.75">
      <c r="B397" s="31"/>
      <c r="C397" s="31"/>
      <c r="D397" s="31"/>
      <c r="E397" s="31"/>
      <c r="F397" s="31"/>
      <c r="G397" s="31"/>
      <c r="H397" s="31"/>
      <c r="I397" s="31"/>
      <c r="J397" s="31"/>
      <c r="K397" s="31"/>
      <c r="L397" s="31"/>
    </row>
    <row r="398" spans="2:12" ht="12.75">
      <c r="B398" s="31"/>
      <c r="C398" s="31"/>
      <c r="D398" s="31"/>
      <c r="E398" s="31"/>
      <c r="F398" s="31"/>
      <c r="G398" s="31"/>
      <c r="H398" s="31"/>
      <c r="I398" s="31"/>
      <c r="J398" s="31"/>
      <c r="K398" s="31"/>
      <c r="L398" s="31"/>
    </row>
    <row r="399" spans="2:12" ht="12.75">
      <c r="B399" s="31"/>
      <c r="C399" s="31"/>
      <c r="D399" s="31"/>
      <c r="E399" s="31"/>
      <c r="F399" s="31"/>
      <c r="G399" s="31"/>
      <c r="H399" s="31"/>
      <c r="I399" s="31"/>
      <c r="J399" s="31"/>
      <c r="K399" s="31"/>
      <c r="L399" s="31"/>
    </row>
    <row r="400" spans="2:12" ht="12.75">
      <c r="B400" s="31"/>
      <c r="C400" s="31"/>
      <c r="D400" s="31"/>
      <c r="E400" s="31"/>
      <c r="F400" s="31"/>
      <c r="G400" s="31"/>
      <c r="H400" s="31"/>
      <c r="I400" s="31"/>
      <c r="J400" s="31"/>
      <c r="K400" s="31"/>
      <c r="L400" s="31"/>
    </row>
    <row r="401" spans="2:12" ht="12.75">
      <c r="B401" s="31"/>
      <c r="C401" s="31"/>
      <c r="D401" s="31"/>
      <c r="E401" s="31"/>
      <c r="F401" s="31"/>
      <c r="G401" s="31"/>
      <c r="H401" s="31"/>
      <c r="I401" s="31"/>
      <c r="J401" s="31"/>
      <c r="K401" s="31"/>
      <c r="L401" s="31"/>
    </row>
    <row r="402" spans="2:12" ht="12.75">
      <c r="B402" s="31"/>
      <c r="C402" s="31"/>
      <c r="D402" s="31"/>
      <c r="E402" s="31"/>
      <c r="F402" s="31"/>
      <c r="G402" s="31"/>
      <c r="H402" s="31"/>
      <c r="I402" s="31"/>
      <c r="J402" s="31"/>
      <c r="K402" s="31"/>
      <c r="L402" s="31"/>
    </row>
    <row r="403" spans="2:12" ht="12.75">
      <c r="B403" s="31"/>
      <c r="C403" s="31"/>
      <c r="D403" s="31"/>
      <c r="E403" s="31"/>
      <c r="F403" s="31"/>
      <c r="G403" s="31"/>
      <c r="H403" s="31"/>
      <c r="I403" s="31"/>
      <c r="J403" s="31"/>
      <c r="K403" s="31"/>
      <c r="L403" s="31"/>
    </row>
    <row r="404" spans="2:12" ht="12.75">
      <c r="B404" s="31"/>
      <c r="C404" s="31"/>
      <c r="D404" s="31"/>
      <c r="E404" s="31"/>
      <c r="F404" s="31"/>
      <c r="G404" s="31"/>
      <c r="H404" s="31"/>
      <c r="I404" s="31"/>
      <c r="J404" s="31"/>
      <c r="K404" s="31"/>
      <c r="L404" s="31"/>
    </row>
    <row r="405" spans="2:12" ht="12.75">
      <c r="B405" s="31"/>
      <c r="C405" s="31"/>
      <c r="D405" s="31"/>
      <c r="E405" s="31"/>
      <c r="F405" s="31"/>
      <c r="G405" s="31"/>
      <c r="H405" s="31"/>
      <c r="I405" s="31"/>
      <c r="J405" s="31"/>
      <c r="K405" s="31"/>
      <c r="L405" s="31"/>
    </row>
    <row r="406" spans="2:12" ht="12.75">
      <c r="B406" s="31"/>
      <c r="C406" s="31"/>
      <c r="D406" s="31"/>
      <c r="E406" s="31"/>
      <c r="F406" s="31"/>
      <c r="G406" s="31"/>
      <c r="H406" s="31"/>
      <c r="I406" s="31"/>
      <c r="J406" s="31"/>
      <c r="K406" s="31"/>
      <c r="L406" s="31"/>
    </row>
    <row r="407" spans="2:12" ht="12.75">
      <c r="B407" s="31"/>
      <c r="C407" s="31"/>
      <c r="D407" s="31"/>
      <c r="E407" s="31"/>
      <c r="F407" s="31"/>
      <c r="G407" s="31"/>
      <c r="H407" s="31"/>
      <c r="I407" s="31"/>
      <c r="J407" s="31"/>
      <c r="K407" s="31"/>
      <c r="L407" s="31"/>
    </row>
    <row r="408" spans="2:12" ht="12.75">
      <c r="B408" s="31"/>
      <c r="C408" s="31"/>
      <c r="D408" s="31"/>
      <c r="E408" s="31"/>
      <c r="F408" s="31"/>
      <c r="G408" s="31"/>
      <c r="H408" s="31"/>
      <c r="I408" s="31"/>
      <c r="J408" s="31"/>
      <c r="K408" s="31"/>
      <c r="L408" s="31"/>
    </row>
    <row r="409" spans="2:12" ht="12.75">
      <c r="B409" s="31"/>
      <c r="C409" s="31"/>
      <c r="D409" s="31"/>
      <c r="E409" s="31"/>
      <c r="F409" s="31"/>
      <c r="G409" s="31"/>
      <c r="H409" s="31"/>
      <c r="I409" s="31"/>
      <c r="J409" s="31"/>
      <c r="K409" s="31"/>
      <c r="L409" s="31"/>
    </row>
    <row r="410" spans="2:12" ht="12.75">
      <c r="B410" s="31"/>
      <c r="C410" s="31"/>
      <c r="D410" s="31"/>
      <c r="E410" s="31"/>
      <c r="F410" s="31"/>
      <c r="G410" s="31"/>
      <c r="H410" s="31"/>
      <c r="I410" s="31"/>
      <c r="J410" s="31"/>
      <c r="K410" s="31"/>
      <c r="L410" s="31"/>
    </row>
    <row r="411" spans="2:12" ht="12.75">
      <c r="B411" s="31"/>
      <c r="C411" s="31"/>
      <c r="D411" s="31"/>
      <c r="E411" s="31"/>
      <c r="F411" s="31"/>
      <c r="G411" s="31"/>
      <c r="H411" s="31"/>
      <c r="I411" s="31"/>
      <c r="J411" s="31"/>
      <c r="K411" s="31"/>
      <c r="L411" s="31"/>
    </row>
    <row r="412" spans="2:12" ht="12.75">
      <c r="B412" s="31"/>
      <c r="C412" s="31"/>
      <c r="D412" s="31"/>
      <c r="E412" s="31"/>
      <c r="F412" s="31"/>
      <c r="G412" s="31"/>
      <c r="H412" s="31"/>
      <c r="I412" s="31"/>
      <c r="J412" s="31"/>
      <c r="K412" s="31"/>
      <c r="L412" s="31"/>
    </row>
    <row r="413" spans="2:12" ht="12.75">
      <c r="B413" s="31"/>
      <c r="C413" s="31"/>
      <c r="D413" s="31"/>
      <c r="E413" s="31"/>
      <c r="F413" s="31"/>
      <c r="G413" s="31"/>
      <c r="H413" s="31"/>
      <c r="I413" s="31"/>
      <c r="J413" s="31"/>
      <c r="K413" s="31"/>
      <c r="L413" s="31"/>
    </row>
    <row r="414" spans="2:12" ht="12.75">
      <c r="B414" s="31"/>
      <c r="C414" s="31"/>
      <c r="D414" s="31"/>
      <c r="E414" s="31"/>
      <c r="F414" s="31"/>
      <c r="G414" s="31"/>
      <c r="H414" s="31"/>
      <c r="I414" s="31"/>
      <c r="J414" s="31"/>
      <c r="K414" s="31"/>
      <c r="L414" s="31"/>
    </row>
    <row r="415" spans="2:12" ht="12.75">
      <c r="B415" s="31"/>
      <c r="C415" s="31"/>
      <c r="D415" s="31"/>
      <c r="E415" s="31"/>
      <c r="F415" s="31"/>
      <c r="G415" s="31"/>
      <c r="H415" s="31"/>
      <c r="I415" s="31"/>
      <c r="J415" s="31"/>
      <c r="K415" s="31"/>
      <c r="L415" s="31"/>
    </row>
    <row r="416" spans="2:12" ht="12.75">
      <c r="B416" s="31"/>
      <c r="C416" s="31"/>
      <c r="D416" s="31"/>
      <c r="E416" s="31"/>
      <c r="F416" s="31"/>
      <c r="G416" s="31"/>
      <c r="H416" s="31"/>
      <c r="I416" s="31"/>
      <c r="J416" s="31"/>
      <c r="K416" s="31"/>
      <c r="L416" s="31"/>
    </row>
    <row r="417" spans="2:12" ht="12.75">
      <c r="B417" s="31"/>
      <c r="C417" s="31"/>
      <c r="D417" s="31"/>
      <c r="E417" s="31"/>
      <c r="F417" s="31"/>
      <c r="G417" s="31"/>
      <c r="H417" s="31"/>
      <c r="I417" s="31"/>
      <c r="J417" s="31"/>
      <c r="K417" s="31"/>
      <c r="L417" s="31"/>
    </row>
    <row r="418" spans="2:12" ht="12.75">
      <c r="B418" s="31"/>
      <c r="C418" s="31"/>
      <c r="D418" s="31"/>
      <c r="E418" s="31"/>
      <c r="F418" s="31"/>
      <c r="G418" s="31"/>
      <c r="H418" s="31"/>
      <c r="I418" s="31"/>
      <c r="J418" s="31"/>
      <c r="K418" s="31"/>
      <c r="L418" s="31"/>
    </row>
    <row r="419" spans="2:12" ht="12.75">
      <c r="B419" s="31"/>
      <c r="C419" s="31"/>
      <c r="D419" s="31"/>
      <c r="E419" s="31"/>
      <c r="F419" s="31"/>
      <c r="G419" s="31"/>
      <c r="H419" s="31"/>
      <c r="I419" s="31"/>
      <c r="J419" s="31"/>
      <c r="K419" s="31"/>
      <c r="L419" s="31"/>
    </row>
    <row r="420" spans="2:12" ht="12.75">
      <c r="B420" s="31"/>
      <c r="C420" s="31"/>
      <c r="D420" s="31"/>
      <c r="E420" s="31"/>
      <c r="F420" s="31"/>
      <c r="G420" s="31"/>
      <c r="H420" s="31"/>
      <c r="I420" s="31"/>
      <c r="J420" s="31"/>
      <c r="K420" s="31"/>
      <c r="L420" s="31"/>
    </row>
    <row r="421" spans="2:12" ht="12.75">
      <c r="B421" s="31"/>
      <c r="C421" s="31"/>
      <c r="D421" s="31"/>
      <c r="E421" s="31"/>
      <c r="F421" s="31"/>
      <c r="G421" s="31"/>
      <c r="H421" s="31"/>
      <c r="I421" s="31"/>
      <c r="J421" s="31"/>
      <c r="K421" s="31"/>
      <c r="L421" s="31"/>
    </row>
    <row r="422" spans="2:12" ht="12.75">
      <c r="B422" s="31"/>
      <c r="C422" s="31"/>
      <c r="D422" s="31"/>
      <c r="E422" s="31"/>
      <c r="F422" s="31"/>
      <c r="G422" s="31"/>
      <c r="H422" s="31"/>
      <c r="I422" s="31"/>
      <c r="J422" s="31"/>
      <c r="K422" s="31"/>
      <c r="L422" s="31"/>
    </row>
    <row r="423" spans="2:12" ht="12.75">
      <c r="B423" s="31"/>
      <c r="C423" s="31"/>
      <c r="D423" s="31"/>
      <c r="E423" s="31"/>
      <c r="F423" s="31"/>
      <c r="G423" s="31"/>
      <c r="H423" s="31"/>
      <c r="I423" s="31"/>
      <c r="J423" s="31"/>
      <c r="K423" s="31"/>
      <c r="L423" s="31"/>
    </row>
    <row r="424" spans="2:12" ht="12.75">
      <c r="B424" s="31"/>
      <c r="C424" s="31"/>
      <c r="D424" s="31"/>
      <c r="E424" s="31"/>
      <c r="F424" s="31"/>
      <c r="G424" s="31"/>
      <c r="H424" s="31"/>
      <c r="I424" s="31"/>
      <c r="J424" s="31"/>
      <c r="K424" s="31"/>
      <c r="L424" s="31"/>
    </row>
    <row r="425" spans="2:12" ht="12.75">
      <c r="B425" s="31"/>
      <c r="C425" s="31"/>
      <c r="D425" s="31"/>
      <c r="E425" s="31"/>
      <c r="F425" s="31"/>
      <c r="G425" s="31"/>
      <c r="H425" s="31"/>
      <c r="I425" s="31"/>
      <c r="J425" s="31"/>
      <c r="K425" s="31"/>
      <c r="L425" s="31"/>
    </row>
    <row r="426" spans="2:12" ht="12.75">
      <c r="B426" s="31"/>
      <c r="C426" s="31"/>
      <c r="D426" s="31"/>
      <c r="E426" s="31"/>
      <c r="F426" s="31"/>
      <c r="G426" s="31"/>
      <c r="H426" s="31"/>
      <c r="I426" s="31"/>
      <c r="J426" s="31"/>
      <c r="K426" s="31"/>
      <c r="L426" s="31"/>
    </row>
    <row r="427" spans="2:12" ht="12.75">
      <c r="B427" s="31"/>
      <c r="C427" s="31"/>
      <c r="D427" s="31"/>
      <c r="E427" s="31"/>
      <c r="F427" s="31"/>
      <c r="G427" s="31"/>
      <c r="H427" s="31"/>
      <c r="I427" s="31"/>
      <c r="J427" s="31"/>
      <c r="K427" s="31"/>
      <c r="L427" s="31"/>
    </row>
    <row r="428" spans="2:12" ht="12.75">
      <c r="B428" s="31"/>
      <c r="C428" s="31"/>
      <c r="D428" s="31"/>
      <c r="E428" s="31"/>
      <c r="F428" s="31"/>
      <c r="G428" s="31"/>
      <c r="H428" s="31"/>
      <c r="I428" s="31"/>
      <c r="J428" s="31"/>
      <c r="K428" s="31"/>
      <c r="L428" s="31"/>
    </row>
    <row r="429" spans="2:12" ht="12.75">
      <c r="B429" s="31"/>
      <c r="C429" s="31"/>
      <c r="D429" s="31"/>
      <c r="E429" s="31"/>
      <c r="F429" s="31"/>
      <c r="G429" s="31"/>
      <c r="H429" s="31"/>
      <c r="I429" s="31"/>
      <c r="J429" s="31"/>
      <c r="K429" s="31"/>
      <c r="L429" s="31"/>
    </row>
    <row r="430" spans="2:12" ht="12.75">
      <c r="B430" s="31"/>
      <c r="C430" s="31"/>
      <c r="D430" s="31"/>
      <c r="E430" s="31"/>
      <c r="F430" s="31"/>
      <c r="G430" s="31"/>
      <c r="H430" s="31"/>
      <c r="I430" s="31"/>
      <c r="J430" s="31"/>
      <c r="K430" s="31"/>
      <c r="L430" s="31"/>
    </row>
    <row r="431" spans="2:12" ht="12.75">
      <c r="B431" s="31"/>
      <c r="C431" s="31"/>
      <c r="D431" s="31"/>
      <c r="E431" s="31"/>
      <c r="F431" s="31"/>
      <c r="G431" s="31"/>
      <c r="H431" s="31"/>
      <c r="I431" s="31"/>
      <c r="J431" s="31"/>
      <c r="K431" s="31"/>
      <c r="L431" s="31"/>
    </row>
    <row r="432" spans="2:12" ht="12.75">
      <c r="B432" s="31"/>
      <c r="C432" s="31"/>
      <c r="D432" s="31"/>
      <c r="E432" s="31"/>
      <c r="F432" s="31"/>
      <c r="G432" s="31"/>
      <c r="H432" s="31"/>
      <c r="I432" s="31"/>
      <c r="J432" s="31"/>
      <c r="K432" s="31"/>
      <c r="L432" s="31"/>
    </row>
    <row r="433" spans="2:12" ht="12.75">
      <c r="B433" s="31"/>
      <c r="C433" s="31"/>
      <c r="D433" s="31"/>
      <c r="E433" s="31"/>
      <c r="F433" s="31"/>
      <c r="G433" s="31"/>
      <c r="H433" s="31"/>
      <c r="I433" s="31"/>
      <c r="J433" s="31"/>
      <c r="K433" s="31"/>
      <c r="L433" s="31"/>
    </row>
    <row r="434" spans="2:12" ht="12.75">
      <c r="B434" s="31"/>
      <c r="C434" s="31"/>
      <c r="D434" s="31"/>
      <c r="E434" s="31"/>
      <c r="F434" s="31"/>
      <c r="G434" s="31"/>
      <c r="H434" s="31"/>
      <c r="I434" s="31"/>
      <c r="J434" s="31"/>
      <c r="K434" s="31"/>
      <c r="L434" s="31"/>
    </row>
    <row r="435" spans="2:12" ht="12.75">
      <c r="B435" s="31"/>
      <c r="C435" s="31"/>
      <c r="D435" s="31"/>
      <c r="E435" s="31"/>
      <c r="F435" s="31"/>
      <c r="G435" s="31"/>
      <c r="H435" s="31"/>
      <c r="I435" s="31"/>
      <c r="J435" s="31"/>
      <c r="K435" s="31"/>
      <c r="L435" s="31"/>
    </row>
    <row r="436" spans="2:12" ht="12.75">
      <c r="B436" s="31"/>
      <c r="C436" s="31"/>
      <c r="D436" s="31"/>
      <c r="E436" s="31"/>
      <c r="F436" s="31"/>
      <c r="G436" s="31"/>
      <c r="H436" s="31"/>
      <c r="I436" s="31"/>
      <c r="J436" s="31"/>
      <c r="K436" s="31"/>
      <c r="L436" s="31"/>
    </row>
    <row r="437" spans="2:12" ht="12.75">
      <c r="B437" s="31"/>
      <c r="C437" s="31"/>
      <c r="D437" s="31"/>
      <c r="E437" s="31"/>
      <c r="F437" s="31"/>
      <c r="G437" s="31"/>
      <c r="H437" s="31"/>
      <c r="I437" s="31"/>
      <c r="J437" s="31"/>
      <c r="K437" s="31"/>
      <c r="L437" s="31"/>
    </row>
    <row r="438" spans="2:12" ht="12.75">
      <c r="B438" s="31"/>
      <c r="C438" s="31"/>
      <c r="D438" s="31"/>
      <c r="E438" s="31"/>
      <c r="F438" s="31"/>
      <c r="G438" s="31"/>
      <c r="H438" s="31"/>
      <c r="I438" s="31"/>
      <c r="J438" s="31"/>
      <c r="K438" s="31"/>
      <c r="L438" s="31"/>
    </row>
    <row r="439" spans="2:12" ht="12.75">
      <c r="B439" s="31"/>
      <c r="C439" s="31"/>
      <c r="D439" s="31"/>
      <c r="E439" s="31"/>
      <c r="F439" s="31"/>
      <c r="G439" s="31"/>
      <c r="H439" s="31"/>
      <c r="I439" s="31"/>
      <c r="J439" s="31"/>
      <c r="K439" s="31"/>
      <c r="L439" s="31"/>
    </row>
    <row r="440" spans="2:12" ht="12.75">
      <c r="B440" s="31"/>
      <c r="C440" s="31"/>
      <c r="D440" s="31"/>
      <c r="E440" s="31"/>
      <c r="F440" s="31"/>
      <c r="G440" s="31"/>
      <c r="H440" s="31"/>
      <c r="I440" s="31"/>
      <c r="J440" s="31"/>
      <c r="K440" s="31"/>
      <c r="L440" s="31"/>
    </row>
    <row r="441" spans="2:12" ht="12.75">
      <c r="B441" s="31"/>
      <c r="C441" s="31"/>
      <c r="D441" s="31"/>
      <c r="E441" s="31"/>
      <c r="F441" s="31"/>
      <c r="G441" s="31"/>
      <c r="H441" s="31"/>
      <c r="I441" s="31"/>
      <c r="J441" s="31"/>
      <c r="K441" s="31"/>
      <c r="L441" s="31"/>
    </row>
    <row r="442" spans="2:12" ht="12.75">
      <c r="B442" s="31"/>
      <c r="C442" s="31"/>
      <c r="D442" s="31"/>
      <c r="E442" s="31"/>
      <c r="F442" s="31"/>
      <c r="G442" s="31"/>
      <c r="H442" s="31"/>
      <c r="I442" s="31"/>
      <c r="J442" s="31"/>
      <c r="K442" s="31"/>
      <c r="L442" s="31"/>
    </row>
    <row r="443" spans="2:12" ht="12.75">
      <c r="B443" s="31"/>
      <c r="C443" s="31"/>
      <c r="D443" s="31"/>
      <c r="E443" s="31"/>
      <c r="F443" s="31"/>
      <c r="G443" s="31"/>
      <c r="H443" s="31"/>
      <c r="I443" s="31"/>
      <c r="J443" s="31"/>
      <c r="K443" s="31"/>
      <c r="L443" s="31"/>
    </row>
    <row r="444" spans="2:12" ht="12.75">
      <c r="B444" s="31"/>
      <c r="C444" s="31"/>
      <c r="D444" s="31"/>
      <c r="E444" s="31"/>
      <c r="F444" s="31"/>
      <c r="G444" s="31"/>
      <c r="H444" s="31"/>
      <c r="I444" s="31"/>
      <c r="J444" s="31"/>
      <c r="K444" s="31"/>
      <c r="L444" s="31"/>
    </row>
    <row r="445" spans="2:12" ht="12.75">
      <c r="B445" s="31"/>
      <c r="C445" s="31"/>
      <c r="D445" s="31"/>
      <c r="E445" s="31"/>
      <c r="F445" s="31"/>
      <c r="G445" s="31"/>
      <c r="H445" s="31"/>
      <c r="I445" s="31"/>
      <c r="J445" s="31"/>
      <c r="K445" s="31"/>
      <c r="L445" s="31"/>
    </row>
    <row r="446" spans="2:12" ht="12.75">
      <c r="B446" s="31"/>
      <c r="C446" s="31"/>
      <c r="D446" s="31"/>
      <c r="E446" s="31"/>
      <c r="F446" s="31"/>
      <c r="G446" s="31"/>
      <c r="H446" s="31"/>
      <c r="I446" s="31"/>
      <c r="J446" s="31"/>
      <c r="K446" s="31"/>
      <c r="L446" s="31"/>
    </row>
    <row r="447" spans="2:12" ht="12.75">
      <c r="B447" s="31"/>
      <c r="C447" s="31"/>
      <c r="D447" s="31"/>
      <c r="E447" s="31"/>
      <c r="F447" s="31"/>
      <c r="G447" s="31"/>
      <c r="H447" s="31"/>
      <c r="I447" s="31"/>
      <c r="J447" s="31"/>
      <c r="K447" s="31"/>
      <c r="L447" s="31"/>
    </row>
    <row r="448" spans="2:12" ht="12.75">
      <c r="B448" s="31"/>
      <c r="C448" s="31"/>
      <c r="D448" s="31"/>
      <c r="E448" s="31"/>
      <c r="F448" s="31"/>
      <c r="G448" s="31"/>
      <c r="H448" s="31"/>
      <c r="I448" s="31"/>
      <c r="J448" s="31"/>
      <c r="K448" s="31"/>
      <c r="L448" s="31"/>
    </row>
    <row r="449" spans="2:12" ht="12.75">
      <c r="B449" s="31"/>
      <c r="C449" s="31"/>
      <c r="D449" s="31"/>
      <c r="E449" s="31"/>
      <c r="F449" s="31"/>
      <c r="G449" s="31"/>
      <c r="H449" s="31"/>
      <c r="I449" s="31"/>
      <c r="J449" s="31"/>
      <c r="K449" s="31"/>
      <c r="L449" s="31"/>
    </row>
    <row r="450" spans="2:12" ht="12.75">
      <c r="B450" s="31"/>
      <c r="C450" s="31"/>
      <c r="D450" s="31"/>
      <c r="E450" s="31"/>
      <c r="F450" s="31"/>
      <c r="G450" s="31"/>
      <c r="H450" s="31"/>
      <c r="I450" s="31"/>
      <c r="J450" s="31"/>
      <c r="K450" s="31"/>
      <c r="L450" s="31"/>
    </row>
    <row r="451" spans="2:12" ht="12.75">
      <c r="B451" s="31"/>
      <c r="C451" s="31"/>
      <c r="D451" s="31"/>
      <c r="E451" s="31"/>
      <c r="F451" s="31"/>
      <c r="G451" s="31"/>
      <c r="H451" s="31"/>
      <c r="I451" s="31"/>
      <c r="J451" s="31"/>
      <c r="K451" s="31"/>
      <c r="L451" s="31"/>
    </row>
    <row r="452" spans="2:12" ht="12.75">
      <c r="B452" s="31"/>
      <c r="C452" s="31"/>
      <c r="D452" s="31"/>
      <c r="E452" s="31"/>
      <c r="F452" s="31"/>
      <c r="G452" s="31"/>
      <c r="H452" s="31"/>
      <c r="I452" s="31"/>
      <c r="J452" s="31"/>
      <c r="K452" s="31"/>
      <c r="L452" s="31"/>
    </row>
    <row r="453" spans="2:12" ht="12.75">
      <c r="B453" s="31"/>
      <c r="C453" s="31"/>
      <c r="D453" s="31"/>
      <c r="E453" s="31"/>
      <c r="F453" s="31"/>
      <c r="G453" s="31"/>
      <c r="H453" s="31"/>
      <c r="I453" s="31"/>
      <c r="J453" s="31"/>
      <c r="K453" s="31"/>
      <c r="L453" s="31"/>
    </row>
    <row r="454" spans="2:12" ht="12.75">
      <c r="B454" s="31"/>
      <c r="C454" s="31"/>
      <c r="D454" s="31"/>
      <c r="E454" s="31"/>
      <c r="F454" s="31"/>
      <c r="G454" s="31"/>
      <c r="H454" s="31"/>
      <c r="I454" s="31"/>
      <c r="J454" s="31"/>
      <c r="K454" s="31"/>
      <c r="L454" s="31"/>
    </row>
    <row r="455" spans="2:12" ht="12.75">
      <c r="B455" s="31"/>
      <c r="C455" s="31"/>
      <c r="D455" s="31"/>
      <c r="E455" s="31"/>
      <c r="F455" s="31"/>
      <c r="G455" s="31"/>
      <c r="H455" s="31"/>
      <c r="I455" s="31"/>
      <c r="J455" s="31"/>
      <c r="K455" s="31"/>
      <c r="L455" s="31"/>
    </row>
    <row r="456" spans="2:12" ht="12.75">
      <c r="B456" s="31"/>
      <c r="C456" s="31"/>
      <c r="D456" s="31"/>
      <c r="E456" s="31"/>
      <c r="F456" s="31"/>
      <c r="G456" s="31"/>
      <c r="H456" s="31"/>
      <c r="I456" s="31"/>
      <c r="J456" s="31"/>
      <c r="K456" s="31"/>
      <c r="L456" s="31"/>
    </row>
    <row r="457" spans="2:12" ht="12.75">
      <c r="B457" s="31"/>
      <c r="C457" s="31"/>
      <c r="D457" s="31"/>
      <c r="E457" s="31"/>
      <c r="F457" s="31"/>
      <c r="G457" s="31"/>
      <c r="H457" s="31"/>
      <c r="I457" s="31"/>
      <c r="J457" s="31"/>
      <c r="K457" s="31"/>
      <c r="L457" s="31"/>
    </row>
    <row r="458" spans="2:12" ht="12.75">
      <c r="B458" s="31"/>
      <c r="C458" s="31"/>
      <c r="D458" s="31"/>
      <c r="E458" s="31"/>
      <c r="F458" s="31"/>
      <c r="G458" s="31"/>
      <c r="H458" s="31"/>
      <c r="I458" s="31"/>
      <c r="J458" s="31"/>
      <c r="K458" s="31"/>
      <c r="L458" s="31"/>
    </row>
    <row r="459" spans="2:12" ht="12.75">
      <c r="B459" s="31"/>
      <c r="C459" s="31"/>
      <c r="D459" s="31"/>
      <c r="E459" s="31"/>
      <c r="F459" s="31"/>
      <c r="G459" s="31"/>
      <c r="H459" s="31"/>
      <c r="I459" s="31"/>
      <c r="J459" s="31"/>
      <c r="K459" s="31"/>
      <c r="L459" s="31"/>
    </row>
    <row r="460" spans="2:12" ht="12.75">
      <c r="B460" s="31"/>
      <c r="C460" s="31"/>
      <c r="D460" s="31"/>
      <c r="E460" s="31"/>
      <c r="F460" s="31"/>
      <c r="G460" s="31"/>
      <c r="H460" s="31"/>
      <c r="I460" s="31"/>
      <c r="J460" s="31"/>
      <c r="K460" s="31"/>
      <c r="L460" s="31"/>
    </row>
    <row r="461" spans="2:12" ht="12.75">
      <c r="B461" s="31"/>
      <c r="C461" s="31"/>
      <c r="D461" s="31"/>
      <c r="E461" s="31"/>
      <c r="F461" s="31"/>
      <c r="G461" s="31"/>
      <c r="H461" s="31"/>
      <c r="I461" s="31"/>
      <c r="J461" s="31"/>
      <c r="K461" s="31"/>
      <c r="L461" s="31"/>
    </row>
    <row r="462" spans="2:12" ht="12.75">
      <c r="B462" s="31"/>
      <c r="C462" s="31"/>
      <c r="D462" s="31"/>
      <c r="E462" s="31"/>
      <c r="F462" s="31"/>
      <c r="G462" s="31"/>
      <c r="H462" s="31"/>
      <c r="I462" s="31"/>
      <c r="J462" s="31"/>
      <c r="K462" s="31"/>
      <c r="L462" s="31"/>
    </row>
    <row r="463" spans="2:12" ht="12.75">
      <c r="B463" s="31"/>
      <c r="C463" s="31"/>
      <c r="D463" s="31"/>
      <c r="E463" s="31"/>
      <c r="F463" s="31"/>
      <c r="G463" s="31"/>
      <c r="H463" s="31"/>
      <c r="I463" s="31"/>
      <c r="J463" s="31"/>
      <c r="K463" s="31"/>
      <c r="L463" s="31"/>
    </row>
    <row r="464" spans="2:12" ht="12.75">
      <c r="B464" s="31"/>
      <c r="C464" s="31"/>
      <c r="D464" s="31"/>
      <c r="E464" s="31"/>
      <c r="F464" s="31"/>
      <c r="G464" s="31"/>
      <c r="H464" s="31"/>
      <c r="I464" s="31"/>
      <c r="J464" s="31"/>
      <c r="K464" s="31"/>
      <c r="L464" s="31"/>
    </row>
    <row r="465" spans="2:12" ht="12.75">
      <c r="B465" s="31"/>
      <c r="C465" s="31"/>
      <c r="D465" s="31"/>
      <c r="E465" s="31"/>
      <c r="F465" s="31"/>
      <c r="G465" s="31"/>
      <c r="H465" s="31"/>
      <c r="I465" s="31"/>
      <c r="J465" s="31"/>
      <c r="K465" s="31"/>
      <c r="L465" s="31"/>
    </row>
    <row r="466" spans="2:12" ht="12.75">
      <c r="B466" s="31"/>
      <c r="C466" s="31"/>
      <c r="D466" s="31"/>
      <c r="E466" s="31"/>
      <c r="F466" s="31"/>
      <c r="G466" s="31"/>
      <c r="H466" s="31"/>
      <c r="I466" s="31"/>
      <c r="J466" s="31"/>
      <c r="K466" s="31"/>
      <c r="L466" s="31"/>
    </row>
    <row r="467" spans="2:12" ht="12.75">
      <c r="B467" s="31"/>
      <c r="C467" s="31"/>
      <c r="D467" s="31"/>
      <c r="E467" s="31"/>
      <c r="F467" s="31"/>
      <c r="G467" s="31"/>
      <c r="H467" s="31"/>
      <c r="I467" s="31"/>
      <c r="J467" s="31"/>
      <c r="K467" s="31"/>
      <c r="L467" s="31"/>
    </row>
    <row r="468" spans="2:12" ht="12.75">
      <c r="B468" s="31"/>
      <c r="C468" s="31"/>
      <c r="D468" s="31"/>
      <c r="E468" s="31"/>
      <c r="F468" s="31"/>
      <c r="G468" s="31"/>
      <c r="H468" s="31"/>
      <c r="I468" s="31"/>
      <c r="J468" s="31"/>
      <c r="K468" s="31"/>
      <c r="L468" s="31"/>
    </row>
    <row r="469" spans="2:12" ht="12.75">
      <c r="B469" s="31"/>
      <c r="C469" s="31"/>
      <c r="D469" s="31"/>
      <c r="E469" s="31"/>
      <c r="F469" s="31"/>
      <c r="G469" s="31"/>
      <c r="H469" s="31"/>
      <c r="I469" s="31"/>
      <c r="J469" s="31"/>
      <c r="K469" s="31"/>
      <c r="L469" s="31"/>
    </row>
    <row r="470" spans="2:12" ht="12.75">
      <c r="B470" s="31"/>
      <c r="C470" s="31"/>
      <c r="D470" s="31"/>
      <c r="E470" s="31"/>
      <c r="F470" s="31"/>
      <c r="G470" s="31"/>
      <c r="H470" s="31"/>
      <c r="I470" s="31"/>
      <c r="J470" s="31"/>
      <c r="K470" s="31"/>
      <c r="L470" s="31"/>
    </row>
    <row r="471" spans="2:12" ht="12.75">
      <c r="B471" s="31"/>
      <c r="C471" s="31"/>
      <c r="D471" s="31"/>
      <c r="E471" s="31"/>
      <c r="F471" s="31"/>
      <c r="G471" s="31"/>
      <c r="H471" s="31"/>
      <c r="I471" s="31"/>
      <c r="J471" s="31"/>
      <c r="K471" s="31"/>
      <c r="L471" s="31"/>
    </row>
    <row r="472" spans="2:12" ht="12.75">
      <c r="B472" s="31"/>
      <c r="C472" s="31"/>
      <c r="D472" s="31"/>
      <c r="E472" s="31"/>
      <c r="F472" s="31"/>
      <c r="G472" s="31"/>
      <c r="H472" s="31"/>
      <c r="I472" s="31"/>
      <c r="J472" s="31"/>
      <c r="K472" s="31"/>
      <c r="L472" s="31"/>
    </row>
    <row r="473" spans="2:12" ht="12.75">
      <c r="B473" s="31"/>
      <c r="C473" s="31"/>
      <c r="D473" s="31"/>
      <c r="E473" s="31"/>
      <c r="F473" s="31"/>
      <c r="G473" s="31"/>
      <c r="H473" s="31"/>
      <c r="I473" s="31"/>
      <c r="J473" s="31"/>
      <c r="K473" s="31"/>
      <c r="L473" s="31"/>
    </row>
    <row r="474" spans="2:12" ht="12.75">
      <c r="B474" s="31"/>
      <c r="C474" s="31"/>
      <c r="D474" s="31"/>
      <c r="E474" s="31"/>
      <c r="F474" s="31"/>
      <c r="G474" s="31"/>
      <c r="H474" s="31"/>
      <c r="I474" s="31"/>
      <c r="J474" s="31"/>
      <c r="K474" s="31"/>
      <c r="L474" s="31"/>
    </row>
    <row r="475" spans="2:12" ht="12.75">
      <c r="B475" s="31"/>
      <c r="C475" s="31"/>
      <c r="D475" s="31"/>
      <c r="E475" s="31"/>
      <c r="F475" s="31"/>
      <c r="G475" s="31"/>
      <c r="H475" s="31"/>
      <c r="I475" s="31"/>
      <c r="J475" s="31"/>
      <c r="K475" s="31"/>
      <c r="L475" s="31"/>
    </row>
    <row r="476" spans="2:12" ht="12.75">
      <c r="B476" s="31"/>
      <c r="C476" s="31"/>
      <c r="D476" s="31"/>
      <c r="E476" s="31"/>
      <c r="F476" s="31"/>
      <c r="G476" s="31"/>
      <c r="H476" s="31"/>
      <c r="I476" s="31"/>
      <c r="J476" s="31"/>
      <c r="K476" s="31"/>
      <c r="L476" s="31"/>
    </row>
    <row r="477" spans="2:12" ht="12.75">
      <c r="B477" s="31"/>
      <c r="C477" s="31"/>
      <c r="D477" s="31"/>
      <c r="E477" s="31"/>
      <c r="F477" s="31"/>
      <c r="G477" s="31"/>
      <c r="H477" s="31"/>
      <c r="I477" s="31"/>
      <c r="J477" s="31"/>
      <c r="K477" s="31"/>
      <c r="L477" s="31"/>
    </row>
    <row r="478" spans="2:12" ht="12.75">
      <c r="B478" s="31"/>
      <c r="C478" s="31"/>
      <c r="D478" s="31"/>
      <c r="E478" s="31"/>
      <c r="F478" s="31"/>
      <c r="G478" s="31"/>
      <c r="H478" s="31"/>
      <c r="I478" s="31"/>
      <c r="J478" s="31"/>
      <c r="K478" s="31"/>
      <c r="L478" s="31"/>
    </row>
    <row r="479" spans="2:12" ht="12.75">
      <c r="B479" s="31"/>
      <c r="C479" s="31"/>
      <c r="D479" s="31"/>
      <c r="E479" s="31"/>
      <c r="F479" s="31"/>
      <c r="G479" s="31"/>
      <c r="H479" s="31"/>
      <c r="I479" s="31"/>
      <c r="J479" s="31"/>
      <c r="K479" s="31"/>
      <c r="L479" s="31"/>
    </row>
    <row r="480" spans="2:12" ht="12.75">
      <c r="B480" s="31"/>
      <c r="C480" s="31"/>
      <c r="D480" s="31"/>
      <c r="E480" s="31"/>
      <c r="F480" s="31"/>
      <c r="G480" s="31"/>
      <c r="H480" s="31"/>
      <c r="I480" s="31"/>
      <c r="J480" s="31"/>
      <c r="K480" s="31"/>
      <c r="L480" s="31"/>
    </row>
    <row r="481" spans="2:12" ht="12.75">
      <c r="B481" s="31"/>
      <c r="C481" s="31"/>
      <c r="D481" s="31"/>
      <c r="E481" s="31"/>
      <c r="F481" s="31"/>
      <c r="G481" s="31"/>
      <c r="H481" s="31"/>
      <c r="I481" s="31"/>
      <c r="J481" s="31"/>
      <c r="K481" s="31"/>
      <c r="L481" s="31"/>
    </row>
    <row r="482" spans="2:12" ht="12.75">
      <c r="B482" s="31"/>
      <c r="C482" s="31"/>
      <c r="D482" s="31"/>
      <c r="E482" s="31"/>
      <c r="F482" s="31"/>
      <c r="G482" s="31"/>
      <c r="H482" s="31"/>
      <c r="I482" s="31"/>
      <c r="J482" s="31"/>
      <c r="K482" s="31"/>
      <c r="L482" s="31"/>
    </row>
    <row r="483" spans="2:12" ht="12.75">
      <c r="B483" s="31"/>
      <c r="C483" s="31"/>
      <c r="D483" s="31"/>
      <c r="E483" s="31"/>
      <c r="F483" s="31"/>
      <c r="G483" s="31"/>
      <c r="H483" s="31"/>
      <c r="I483" s="31"/>
      <c r="J483" s="31"/>
      <c r="K483" s="31"/>
      <c r="L483" s="31"/>
    </row>
    <row r="484" spans="2:12" ht="12.75">
      <c r="B484" s="31"/>
      <c r="C484" s="31"/>
      <c r="D484" s="31"/>
      <c r="E484" s="31"/>
      <c r="F484" s="31"/>
      <c r="G484" s="31"/>
      <c r="H484" s="31"/>
      <c r="I484" s="31"/>
      <c r="J484" s="31"/>
      <c r="K484" s="31"/>
      <c r="L484" s="31"/>
    </row>
    <row r="485" spans="2:12" ht="12.75">
      <c r="B485" s="31"/>
      <c r="C485" s="31"/>
      <c r="D485" s="31"/>
      <c r="E485" s="31"/>
      <c r="F485" s="31"/>
      <c r="G485" s="31"/>
      <c r="H485" s="31"/>
      <c r="I485" s="31"/>
      <c r="J485" s="31"/>
      <c r="K485" s="31"/>
      <c r="L485" s="31"/>
    </row>
    <row r="486" spans="2:12" ht="12.75">
      <c r="B486" s="31"/>
      <c r="C486" s="31"/>
      <c r="D486" s="31"/>
      <c r="E486" s="31"/>
      <c r="F486" s="31"/>
      <c r="G486" s="31"/>
      <c r="H486" s="31"/>
      <c r="I486" s="31"/>
      <c r="J486" s="31"/>
      <c r="K486" s="31"/>
      <c r="L486" s="31"/>
    </row>
    <row r="487" spans="2:12" ht="12.75">
      <c r="B487" s="31"/>
      <c r="C487" s="31"/>
      <c r="D487" s="31"/>
      <c r="E487" s="31"/>
      <c r="F487" s="31"/>
      <c r="G487" s="31"/>
      <c r="H487" s="31"/>
      <c r="I487" s="31"/>
      <c r="J487" s="31"/>
      <c r="K487" s="31"/>
      <c r="L487" s="31"/>
    </row>
  </sheetData>
  <sheetProtection/>
  <mergeCells count="3">
    <mergeCell ref="B1:L1"/>
    <mergeCell ref="B38:L38"/>
    <mergeCell ref="B39:H39"/>
  </mergeCells>
  <printOptions horizontalCentered="1" verticalCentered="1"/>
  <pageMargins left="0.35433070866141736" right="0.35433070866141736" top="0.984251968503937" bottom="0.984251968503937" header="0.5118110236220472" footer="0.5118110236220472"/>
  <pageSetup horizontalDpi="600" verticalDpi="600" orientation="portrait" paperSize="9" scale="85" r:id="rId1"/>
  <headerFooter alignWithMargins="0">
    <oddHeader>&amp;C&amp;F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B1:L486"/>
  <sheetViews>
    <sheetView showGridLines="0" zoomScale="75" zoomScaleNormal="75" zoomScalePageLayoutView="0" workbookViewId="0" topLeftCell="A1">
      <selection activeCell="P10" sqref="P10"/>
    </sheetView>
  </sheetViews>
  <sheetFormatPr defaultColWidth="9.140625" defaultRowHeight="12.75"/>
  <cols>
    <col min="1" max="1" width="9.140625" style="31" customWidth="1"/>
    <col min="2" max="2" width="16.00390625" style="54" customWidth="1"/>
    <col min="3" max="3" width="9.140625" style="55" customWidth="1"/>
    <col min="4" max="4" width="9.140625" style="54" customWidth="1"/>
    <col min="5" max="5" width="9.140625" style="55" customWidth="1"/>
    <col min="6" max="6" width="9.140625" style="54" customWidth="1"/>
    <col min="7" max="7" width="9.140625" style="55" customWidth="1"/>
    <col min="8" max="8" width="9.140625" style="54" customWidth="1"/>
    <col min="9" max="9" width="9.140625" style="55" customWidth="1"/>
    <col min="10" max="10" width="9.140625" style="54" customWidth="1"/>
    <col min="11" max="11" width="9.140625" style="56" customWidth="1"/>
    <col min="12" max="12" width="9.140625" style="54" customWidth="1"/>
    <col min="13" max="16384" width="9.140625" style="31" customWidth="1"/>
  </cols>
  <sheetData>
    <row r="1" spans="2:12" ht="27" customHeight="1">
      <c r="B1" s="373" t="s">
        <v>178</v>
      </c>
      <c r="C1" s="373"/>
      <c r="D1" s="373"/>
      <c r="E1" s="373"/>
      <c r="F1" s="373"/>
      <c r="G1" s="373"/>
      <c r="H1" s="373"/>
      <c r="I1" s="373"/>
      <c r="J1" s="373"/>
      <c r="K1" s="373"/>
      <c r="L1" s="373"/>
    </row>
    <row r="2" spans="2:12" ht="9" customHeight="1"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2:12" ht="45">
      <c r="B3" s="36"/>
      <c r="C3" s="37" t="s">
        <v>77</v>
      </c>
      <c r="D3" s="38" t="s">
        <v>209</v>
      </c>
      <c r="E3" s="37" t="s">
        <v>78</v>
      </c>
      <c r="F3" s="38" t="s">
        <v>79</v>
      </c>
      <c r="G3" s="37" t="s">
        <v>80</v>
      </c>
      <c r="H3" s="38" t="s">
        <v>81</v>
      </c>
      <c r="I3" s="37" t="s">
        <v>82</v>
      </c>
      <c r="J3" s="38" t="s">
        <v>83</v>
      </c>
      <c r="K3" s="39" t="s">
        <v>84</v>
      </c>
      <c r="L3" s="37" t="s">
        <v>276</v>
      </c>
    </row>
    <row r="4" spans="2:12" ht="12.75">
      <c r="B4" s="40"/>
      <c r="C4" s="41" t="s">
        <v>10</v>
      </c>
      <c r="D4" s="42" t="s">
        <v>11</v>
      </c>
      <c r="E4" s="41" t="s">
        <v>86</v>
      </c>
      <c r="F4" s="42" t="s">
        <v>13</v>
      </c>
      <c r="G4" s="41" t="s">
        <v>14</v>
      </c>
      <c r="H4" s="42" t="s">
        <v>15</v>
      </c>
      <c r="I4" s="41" t="s">
        <v>16</v>
      </c>
      <c r="J4" s="42" t="s">
        <v>17</v>
      </c>
      <c r="K4" s="43" t="s">
        <v>18</v>
      </c>
      <c r="L4" s="41" t="s">
        <v>19</v>
      </c>
    </row>
    <row r="5" spans="2:12" ht="12.75">
      <c r="B5" s="40"/>
      <c r="C5" s="44"/>
      <c r="D5" s="45"/>
      <c r="E5" s="44"/>
      <c r="F5" s="45"/>
      <c r="G5" s="44"/>
      <c r="H5" s="45"/>
      <c r="I5" s="44"/>
      <c r="J5" s="45"/>
      <c r="K5" s="46"/>
      <c r="L5" s="44"/>
    </row>
    <row r="6" spans="2:12" ht="12.75" customHeight="1">
      <c r="B6" s="47" t="s">
        <v>87</v>
      </c>
      <c r="C6" s="58">
        <v>1.8768262238141755</v>
      </c>
      <c r="D6" s="58">
        <v>2.1747700754975976</v>
      </c>
      <c r="E6" s="58">
        <v>3.3961414441012803</v>
      </c>
      <c r="F6" s="58">
        <v>3.8957310982759368</v>
      </c>
      <c r="G6" s="58">
        <v>2.3002886465683132</v>
      </c>
      <c r="H6" s="58">
        <v>2.696206671026815</v>
      </c>
      <c r="I6" s="58">
        <v>1.8735171413023761</v>
      </c>
      <c r="J6" s="58" t="s">
        <v>100</v>
      </c>
      <c r="K6" s="59">
        <v>2.853759011328527</v>
      </c>
      <c r="L6" s="58">
        <v>2.62295464914682</v>
      </c>
    </row>
    <row r="7" spans="2:12" ht="12.75">
      <c r="B7" s="47" t="s">
        <v>33</v>
      </c>
      <c r="C7" s="58">
        <v>1.031202376178063</v>
      </c>
      <c r="D7" s="58">
        <v>1.8144395352300726</v>
      </c>
      <c r="E7" s="58">
        <v>2.012674812642005</v>
      </c>
      <c r="F7" s="58">
        <v>4.81954142078472</v>
      </c>
      <c r="G7" s="58">
        <v>1.7704879403987186</v>
      </c>
      <c r="H7" s="58">
        <v>1.6218546770681626</v>
      </c>
      <c r="I7" s="58">
        <v>1.3976416982822715</v>
      </c>
      <c r="J7" s="58" t="s">
        <v>100</v>
      </c>
      <c r="K7" s="59">
        <v>0.46143322854814295</v>
      </c>
      <c r="L7" s="58">
        <v>1.8863807018405925</v>
      </c>
    </row>
    <row r="8" spans="2:12" ht="12.75">
      <c r="B8" s="47" t="s">
        <v>34</v>
      </c>
      <c r="C8" s="58" t="s">
        <v>100</v>
      </c>
      <c r="D8" s="58">
        <v>3.379402842805609</v>
      </c>
      <c r="E8" s="58">
        <v>3.8637958071672727</v>
      </c>
      <c r="F8" s="58">
        <v>2.0563949082788664</v>
      </c>
      <c r="G8" s="58">
        <v>1.9823184551862785</v>
      </c>
      <c r="H8" s="58" t="s">
        <v>100</v>
      </c>
      <c r="I8" s="58">
        <v>2.3822132892913497</v>
      </c>
      <c r="J8" s="58" t="s">
        <v>100</v>
      </c>
      <c r="K8" s="59">
        <v>2.7239525634273467</v>
      </c>
      <c r="L8" s="58">
        <v>2.59100401766602</v>
      </c>
    </row>
    <row r="9" spans="2:12" ht="12.75">
      <c r="B9" s="47" t="s">
        <v>187</v>
      </c>
      <c r="C9" s="58">
        <v>1.101060411311054</v>
      </c>
      <c r="D9" s="58">
        <v>2.1487455197132617</v>
      </c>
      <c r="E9" s="58">
        <v>3.155025278058645</v>
      </c>
      <c r="F9" s="58">
        <v>4.4</v>
      </c>
      <c r="G9" s="58">
        <v>2.331380409086237</v>
      </c>
      <c r="H9" s="58">
        <v>2.139455782312925</v>
      </c>
      <c r="I9" s="58">
        <v>1.8760565605498065</v>
      </c>
      <c r="J9" s="58">
        <v>5.303329223181258</v>
      </c>
      <c r="K9" s="59" t="s">
        <v>144</v>
      </c>
      <c r="L9" s="58">
        <v>2.3</v>
      </c>
    </row>
    <row r="10" spans="2:12" ht="12.75">
      <c r="B10" s="47" t="s">
        <v>88</v>
      </c>
      <c r="C10" s="58" t="s">
        <v>89</v>
      </c>
      <c r="D10" s="58" t="s">
        <v>89</v>
      </c>
      <c r="E10" s="58" t="s">
        <v>89</v>
      </c>
      <c r="F10" s="58" t="s">
        <v>89</v>
      </c>
      <c r="G10" s="58" t="s">
        <v>89</v>
      </c>
      <c r="H10" s="58" t="s">
        <v>89</v>
      </c>
      <c r="I10" s="58" t="s">
        <v>89</v>
      </c>
      <c r="J10" s="58" t="s">
        <v>89</v>
      </c>
      <c r="K10" s="58" t="s">
        <v>89</v>
      </c>
      <c r="L10" s="58" t="s">
        <v>89</v>
      </c>
    </row>
    <row r="11" spans="2:12" ht="12.75">
      <c r="B11" s="47" t="s">
        <v>90</v>
      </c>
      <c r="C11" s="58">
        <v>0.7574977166535876</v>
      </c>
      <c r="D11" s="58">
        <v>2.2981148786611363</v>
      </c>
      <c r="E11" s="58">
        <v>2.494307861297164</v>
      </c>
      <c r="F11" s="58">
        <v>3.26376935522568</v>
      </c>
      <c r="G11" s="58">
        <v>0.7999556467346826</v>
      </c>
      <c r="H11" s="58">
        <v>0.5802682747742848</v>
      </c>
      <c r="I11" s="58">
        <v>1.1646934868902172</v>
      </c>
      <c r="J11" s="58" t="s">
        <v>100</v>
      </c>
      <c r="K11" s="59" t="s">
        <v>144</v>
      </c>
      <c r="L11" s="58">
        <v>1.3737574019823862</v>
      </c>
    </row>
    <row r="12" spans="2:12" ht="12.75">
      <c r="B12" s="47" t="s">
        <v>38</v>
      </c>
      <c r="C12" s="58">
        <v>1.2864074027009693</v>
      </c>
      <c r="D12" s="58">
        <v>1.3131899857867524</v>
      </c>
      <c r="E12" s="58">
        <v>1.606765669713419</v>
      </c>
      <c r="F12" s="58">
        <v>1.6210959846023347</v>
      </c>
      <c r="G12" s="58">
        <v>1.9279761784243743</v>
      </c>
      <c r="H12" s="58">
        <v>1.4442598647895617</v>
      </c>
      <c r="I12" s="58">
        <v>3.87180704238588</v>
      </c>
      <c r="J12" s="58">
        <v>1.9786238960230909</v>
      </c>
      <c r="K12" s="59" t="s">
        <v>144</v>
      </c>
      <c r="L12" s="58">
        <v>1.7754672097431605</v>
      </c>
    </row>
    <row r="13" spans="2:12" ht="12.75">
      <c r="B13" s="47" t="s">
        <v>91</v>
      </c>
      <c r="C13" s="58" t="s">
        <v>100</v>
      </c>
      <c r="D13" s="58">
        <v>2.969900154233298</v>
      </c>
      <c r="E13" s="58">
        <v>4.661284561449928</v>
      </c>
      <c r="F13" s="58">
        <v>3.3135274536758272</v>
      </c>
      <c r="G13" s="58">
        <v>2.4219894760693874</v>
      </c>
      <c r="H13" s="58">
        <v>1.9772534913245874</v>
      </c>
      <c r="I13" s="58">
        <v>1.0917491075981642</v>
      </c>
      <c r="J13" s="58">
        <v>4.882209585702681</v>
      </c>
      <c r="K13" s="59">
        <v>2.769380599922088</v>
      </c>
      <c r="L13" s="58">
        <v>2.778714817148973</v>
      </c>
    </row>
    <row r="14" spans="2:12" ht="12.75">
      <c r="B14" s="47" t="s">
        <v>40</v>
      </c>
      <c r="C14" s="58">
        <v>0.6401539348363436</v>
      </c>
      <c r="D14" s="58">
        <v>1.3515497174610414</v>
      </c>
      <c r="E14" s="58">
        <v>1.8159599276992802</v>
      </c>
      <c r="F14" s="58">
        <v>2.1024946369462842</v>
      </c>
      <c r="G14" s="58">
        <v>0.9249222899173359</v>
      </c>
      <c r="H14" s="58">
        <v>0.9512499915277788</v>
      </c>
      <c r="I14" s="58">
        <v>1.2579416668508818</v>
      </c>
      <c r="J14" s="58">
        <v>1.5516398766930426</v>
      </c>
      <c r="K14" s="59">
        <v>1.0995642077806407</v>
      </c>
      <c r="L14" s="58">
        <v>1.1629976456350333</v>
      </c>
    </row>
    <row r="15" spans="2:12" ht="12.75">
      <c r="B15" s="47" t="s">
        <v>41</v>
      </c>
      <c r="C15" s="58" t="s">
        <v>89</v>
      </c>
      <c r="D15" s="58" t="s">
        <v>89</v>
      </c>
      <c r="E15" s="58" t="s">
        <v>89</v>
      </c>
      <c r="F15" s="58" t="s">
        <v>89</v>
      </c>
      <c r="G15" s="58" t="s">
        <v>89</v>
      </c>
      <c r="H15" s="58" t="s">
        <v>89</v>
      </c>
      <c r="I15" s="58" t="s">
        <v>89</v>
      </c>
      <c r="J15" s="58" t="s">
        <v>89</v>
      </c>
      <c r="K15" s="58" t="s">
        <v>89</v>
      </c>
      <c r="L15" s="58" t="s">
        <v>89</v>
      </c>
    </row>
    <row r="16" spans="2:12" ht="12.75">
      <c r="B16" s="47" t="s">
        <v>92</v>
      </c>
      <c r="C16" s="58">
        <v>1.935836450996975</v>
      </c>
      <c r="D16" s="58">
        <v>2.6676365437295897</v>
      </c>
      <c r="E16" s="58">
        <v>2.423485715702208</v>
      </c>
      <c r="F16" s="58">
        <v>6.189128979480726</v>
      </c>
      <c r="G16" s="58">
        <v>0.8335239742071291</v>
      </c>
      <c r="H16" s="58">
        <v>0.9021156606244534</v>
      </c>
      <c r="I16" s="58">
        <v>1.3823071811156957</v>
      </c>
      <c r="J16" s="58">
        <v>1.3044083151932515</v>
      </c>
      <c r="K16" s="59" t="s">
        <v>144</v>
      </c>
      <c r="L16" s="58">
        <v>1.680627611615654</v>
      </c>
    </row>
    <row r="17" spans="2:12" ht="12.75">
      <c r="B17" s="47" t="s">
        <v>43</v>
      </c>
      <c r="C17" s="58" t="s">
        <v>100</v>
      </c>
      <c r="D17" s="58" t="s">
        <v>100</v>
      </c>
      <c r="E17" s="58" t="s">
        <v>100</v>
      </c>
      <c r="F17" s="58" t="s">
        <v>100</v>
      </c>
      <c r="G17" s="58" t="s">
        <v>100</v>
      </c>
      <c r="H17" s="58" t="s">
        <v>100</v>
      </c>
      <c r="I17" s="58" t="s">
        <v>100</v>
      </c>
      <c r="J17" s="58" t="s">
        <v>100</v>
      </c>
      <c r="K17" s="58" t="s">
        <v>100</v>
      </c>
      <c r="L17" s="58">
        <v>2.669780370694391</v>
      </c>
    </row>
    <row r="18" spans="2:12" ht="12.75">
      <c r="B18" s="47" t="s">
        <v>44</v>
      </c>
      <c r="C18" s="58">
        <v>1.4755049374026916</v>
      </c>
      <c r="D18" s="58">
        <v>3.399449531412354</v>
      </c>
      <c r="E18" s="58">
        <v>7.330393292699007</v>
      </c>
      <c r="F18" s="58">
        <v>6.784635095331782</v>
      </c>
      <c r="G18" s="58">
        <v>4.224041157999026</v>
      </c>
      <c r="H18" s="58">
        <v>1.5723748130750317</v>
      </c>
      <c r="I18" s="58">
        <v>3.864216810962238</v>
      </c>
      <c r="J18" s="58">
        <v>11.496535503146653</v>
      </c>
      <c r="K18" s="59">
        <v>3.03643736888068</v>
      </c>
      <c r="L18" s="58">
        <v>4.339976853051424</v>
      </c>
    </row>
    <row r="19" spans="2:12" ht="12.75">
      <c r="B19" s="47" t="s">
        <v>45</v>
      </c>
      <c r="C19" s="58">
        <v>2.0936050419242167</v>
      </c>
      <c r="D19" s="58">
        <v>1.3543886355765902</v>
      </c>
      <c r="E19" s="58">
        <v>4.0265664777539945</v>
      </c>
      <c r="F19" s="58">
        <v>2.0057778688395405</v>
      </c>
      <c r="G19" s="58">
        <v>3.087302493942892</v>
      </c>
      <c r="H19" s="58">
        <v>4.449775687930331</v>
      </c>
      <c r="I19" s="58">
        <v>2.1364927028262817</v>
      </c>
      <c r="J19" s="58">
        <v>3.6956961172407983</v>
      </c>
      <c r="K19" s="59" t="s">
        <v>144</v>
      </c>
      <c r="L19" s="58">
        <v>2.545145289864222</v>
      </c>
    </row>
    <row r="20" spans="2:12" ht="12.75">
      <c r="B20" s="47" t="s">
        <v>46</v>
      </c>
      <c r="C20" s="58" t="s">
        <v>89</v>
      </c>
      <c r="D20" s="58" t="s">
        <v>89</v>
      </c>
      <c r="E20" s="58" t="s">
        <v>89</v>
      </c>
      <c r="F20" s="58" t="s">
        <v>89</v>
      </c>
      <c r="G20" s="58" t="s">
        <v>89</v>
      </c>
      <c r="H20" s="58" t="s">
        <v>89</v>
      </c>
      <c r="I20" s="58" t="s">
        <v>89</v>
      </c>
      <c r="J20" s="58" t="s">
        <v>89</v>
      </c>
      <c r="K20" s="58" t="s">
        <v>89</v>
      </c>
      <c r="L20" s="58" t="s">
        <v>89</v>
      </c>
    </row>
    <row r="21" spans="2:12" ht="12.75">
      <c r="B21" s="47" t="s">
        <v>47</v>
      </c>
      <c r="C21" s="58" t="s">
        <v>89</v>
      </c>
      <c r="D21" s="58" t="s">
        <v>89</v>
      </c>
      <c r="E21" s="58" t="s">
        <v>89</v>
      </c>
      <c r="F21" s="58" t="s">
        <v>89</v>
      </c>
      <c r="G21" s="58" t="s">
        <v>89</v>
      </c>
      <c r="H21" s="58" t="s">
        <v>89</v>
      </c>
      <c r="I21" s="58" t="s">
        <v>89</v>
      </c>
      <c r="J21" s="58" t="s">
        <v>89</v>
      </c>
      <c r="K21" s="58" t="s">
        <v>89</v>
      </c>
      <c r="L21" s="58" t="s">
        <v>89</v>
      </c>
    </row>
    <row r="22" spans="2:12" ht="12.75">
      <c r="B22" s="47" t="s">
        <v>94</v>
      </c>
      <c r="C22" s="58" t="s">
        <v>100</v>
      </c>
      <c r="D22" s="58" t="s">
        <v>100</v>
      </c>
      <c r="E22" s="58" t="s">
        <v>100</v>
      </c>
      <c r="F22" s="58" t="s">
        <v>100</v>
      </c>
      <c r="G22" s="58" t="s">
        <v>100</v>
      </c>
      <c r="H22" s="58" t="s">
        <v>100</v>
      </c>
      <c r="I22" s="58" t="s">
        <v>100</v>
      </c>
      <c r="J22" s="58" t="s">
        <v>100</v>
      </c>
      <c r="K22" s="58" t="s">
        <v>100</v>
      </c>
      <c r="L22" s="58">
        <v>2.438095130748422</v>
      </c>
    </row>
    <row r="23" spans="2:12" ht="12.75">
      <c r="B23" s="47" t="s">
        <v>49</v>
      </c>
      <c r="C23" s="58" t="s">
        <v>100</v>
      </c>
      <c r="D23" s="58">
        <v>3.8530541070293545</v>
      </c>
      <c r="E23" s="58">
        <v>2.217513018770494</v>
      </c>
      <c r="F23" s="58">
        <v>3.039506561896742</v>
      </c>
      <c r="G23" s="58">
        <v>2.353093372967178</v>
      </c>
      <c r="H23" s="58">
        <v>2.8097804504453396</v>
      </c>
      <c r="I23" s="58">
        <v>1.4462914083395786</v>
      </c>
      <c r="J23" s="58">
        <v>2.916070152931057</v>
      </c>
      <c r="K23" s="59">
        <v>6.521810285138792</v>
      </c>
      <c r="L23" s="58">
        <v>2.6974878581421042</v>
      </c>
    </row>
    <row r="24" spans="2:12" ht="12.75">
      <c r="B24" s="47" t="s">
        <v>50</v>
      </c>
      <c r="C24" s="58">
        <v>0.6704181792651075</v>
      </c>
      <c r="D24" s="58">
        <v>1.6935257318726251</v>
      </c>
      <c r="E24" s="58">
        <v>3.1509907180896612</v>
      </c>
      <c r="F24" s="58">
        <v>1.848098369885534</v>
      </c>
      <c r="G24" s="58">
        <v>1.379805449243332</v>
      </c>
      <c r="H24" s="58">
        <v>1.8996490791362977</v>
      </c>
      <c r="I24" s="58">
        <v>1.6537178415170182</v>
      </c>
      <c r="J24" s="58">
        <v>1.5738775601452073</v>
      </c>
      <c r="K24" s="59">
        <v>5.6660713788397805</v>
      </c>
      <c r="L24" s="58">
        <v>1.7022428013006567</v>
      </c>
    </row>
    <row r="25" spans="2:12" ht="12.75">
      <c r="B25" s="47" t="s">
        <v>95</v>
      </c>
      <c r="C25" s="58" t="s">
        <v>89</v>
      </c>
      <c r="D25" s="58" t="s">
        <v>89</v>
      </c>
      <c r="E25" s="58" t="s">
        <v>89</v>
      </c>
      <c r="F25" s="58" t="s">
        <v>89</v>
      </c>
      <c r="G25" s="58" t="s">
        <v>89</v>
      </c>
      <c r="H25" s="58" t="s">
        <v>89</v>
      </c>
      <c r="I25" s="58" t="s">
        <v>89</v>
      </c>
      <c r="J25" s="58" t="s">
        <v>89</v>
      </c>
      <c r="K25" s="58" t="s">
        <v>89</v>
      </c>
      <c r="L25" s="58" t="s">
        <v>89</v>
      </c>
    </row>
    <row r="26" spans="2:12" ht="12.75">
      <c r="B26" s="47" t="s">
        <v>52</v>
      </c>
      <c r="C26" s="58">
        <v>1.016012874716299</v>
      </c>
      <c r="D26" s="58">
        <v>0.8776742210689418</v>
      </c>
      <c r="E26" s="58">
        <v>2.355162284011274</v>
      </c>
      <c r="F26" s="58">
        <v>2.951162042103908</v>
      </c>
      <c r="G26" s="58">
        <v>0.8011002012031124</v>
      </c>
      <c r="H26" s="58">
        <v>0.6827080959539725</v>
      </c>
      <c r="I26" s="58">
        <v>1.2404799541699667</v>
      </c>
      <c r="J26" s="58" t="s">
        <v>100</v>
      </c>
      <c r="K26" s="59">
        <v>8.98757110247807</v>
      </c>
      <c r="L26" s="58">
        <v>2.185259250883865</v>
      </c>
    </row>
    <row r="27" spans="2:12" ht="12.75">
      <c r="B27" s="47" t="s">
        <v>53</v>
      </c>
      <c r="C27" s="58" t="s">
        <v>89</v>
      </c>
      <c r="D27" s="58" t="s">
        <v>89</v>
      </c>
      <c r="E27" s="58" t="s">
        <v>89</v>
      </c>
      <c r="F27" s="58" t="s">
        <v>89</v>
      </c>
      <c r="G27" s="58" t="s">
        <v>89</v>
      </c>
      <c r="H27" s="58" t="s">
        <v>89</v>
      </c>
      <c r="I27" s="58" t="s">
        <v>89</v>
      </c>
      <c r="J27" s="58" t="s">
        <v>89</v>
      </c>
      <c r="K27" s="58" t="s">
        <v>89</v>
      </c>
      <c r="L27" s="58" t="s">
        <v>89</v>
      </c>
    </row>
    <row r="28" spans="2:12" ht="12.75">
      <c r="B28" s="47" t="s">
        <v>96</v>
      </c>
      <c r="C28" s="58">
        <v>3.939139360442163</v>
      </c>
      <c r="D28" s="58">
        <v>2.7178847541265885</v>
      </c>
      <c r="E28" s="58">
        <v>7.343844358928202</v>
      </c>
      <c r="F28" s="58">
        <v>9.986820744413944</v>
      </c>
      <c r="G28" s="58">
        <v>4.321219059746907</v>
      </c>
      <c r="H28" s="58">
        <v>10.308817007184887</v>
      </c>
      <c r="I28" s="58">
        <v>4.850404794655138</v>
      </c>
      <c r="J28" s="58">
        <v>8.46016191998323</v>
      </c>
      <c r="K28" s="59">
        <v>0.6352186795206297</v>
      </c>
      <c r="L28" s="58">
        <v>5.293504286223227</v>
      </c>
    </row>
    <row r="29" spans="2:12" ht="12.75">
      <c r="B29" s="47" t="s">
        <v>55</v>
      </c>
      <c r="C29" s="58">
        <v>1.5016981477578575</v>
      </c>
      <c r="D29" s="58">
        <v>2.8115176690677153</v>
      </c>
      <c r="E29" s="58">
        <v>3.913660028419955</v>
      </c>
      <c r="F29" s="58">
        <v>2.9090810886719995</v>
      </c>
      <c r="G29" s="58">
        <v>1.9662543494682114</v>
      </c>
      <c r="H29" s="58">
        <v>1.4705978978833076</v>
      </c>
      <c r="I29" s="58">
        <v>2.36984513395215</v>
      </c>
      <c r="J29" s="58">
        <v>3.5141255358909538</v>
      </c>
      <c r="K29" s="59" t="s">
        <v>144</v>
      </c>
      <c r="L29" s="58">
        <v>2.301057573103199</v>
      </c>
    </row>
    <row r="30" spans="2:12" ht="12.75">
      <c r="B30" s="47" t="s">
        <v>56</v>
      </c>
      <c r="C30" s="58">
        <v>2.024265179180321</v>
      </c>
      <c r="D30" s="58">
        <v>3.972923549600798</v>
      </c>
      <c r="E30" s="58">
        <v>7.787148153345463</v>
      </c>
      <c r="F30" s="58">
        <v>8.761578221311643</v>
      </c>
      <c r="G30" s="58">
        <v>3.505093900819309</v>
      </c>
      <c r="H30" s="58">
        <v>5.962588338110043</v>
      </c>
      <c r="I30" s="58">
        <v>3.833251150151154</v>
      </c>
      <c r="J30" s="58">
        <v>5.231005663497119</v>
      </c>
      <c r="K30" s="59">
        <v>3.5120299973885323</v>
      </c>
      <c r="L30" s="58">
        <v>4.671061211952395</v>
      </c>
    </row>
    <row r="31" spans="2:12" ht="12.75">
      <c r="B31" s="47" t="s">
        <v>97</v>
      </c>
      <c r="C31" s="58">
        <v>0.909606782173826</v>
      </c>
      <c r="D31" s="58">
        <v>1.8607539116662977</v>
      </c>
      <c r="E31" s="58">
        <v>1.7485281844224392</v>
      </c>
      <c r="F31" s="58">
        <v>4.25180101859396</v>
      </c>
      <c r="G31" s="58">
        <v>4.718119222434524</v>
      </c>
      <c r="H31" s="58">
        <v>2.513303672686033</v>
      </c>
      <c r="I31" s="58">
        <v>1.2754673292972623</v>
      </c>
      <c r="J31" s="58" t="s">
        <v>100</v>
      </c>
      <c r="K31" s="59">
        <v>1.160344219924812</v>
      </c>
      <c r="L31" s="58">
        <v>1.6687129919416421</v>
      </c>
    </row>
    <row r="32" spans="2:12" ht="12.75">
      <c r="B32" s="47" t="s">
        <v>58</v>
      </c>
      <c r="C32" s="58" t="s">
        <v>89</v>
      </c>
      <c r="D32" s="58" t="s">
        <v>89</v>
      </c>
      <c r="E32" s="58" t="s">
        <v>89</v>
      </c>
      <c r="F32" s="58" t="s">
        <v>89</v>
      </c>
      <c r="G32" s="58" t="s">
        <v>89</v>
      </c>
      <c r="H32" s="58" t="s">
        <v>89</v>
      </c>
      <c r="I32" s="58" t="s">
        <v>89</v>
      </c>
      <c r="J32" s="58" t="s">
        <v>89</v>
      </c>
      <c r="K32" s="58" t="s">
        <v>89</v>
      </c>
      <c r="L32" s="58" t="s">
        <v>89</v>
      </c>
    </row>
    <row r="33" spans="2:12" ht="12.75">
      <c r="B33" s="47" t="s">
        <v>98</v>
      </c>
      <c r="C33" s="58" t="s">
        <v>89</v>
      </c>
      <c r="D33" s="58" t="s">
        <v>89</v>
      </c>
      <c r="E33" s="58" t="s">
        <v>89</v>
      </c>
      <c r="F33" s="58" t="s">
        <v>89</v>
      </c>
      <c r="G33" s="58" t="s">
        <v>89</v>
      </c>
      <c r="H33" s="58" t="s">
        <v>89</v>
      </c>
      <c r="I33" s="58" t="s">
        <v>89</v>
      </c>
      <c r="J33" s="58" t="s">
        <v>89</v>
      </c>
      <c r="K33" s="58" t="s">
        <v>89</v>
      </c>
      <c r="L33" s="58" t="s">
        <v>89</v>
      </c>
    </row>
    <row r="34" spans="2:12" ht="12.75">
      <c r="B34" s="47" t="s">
        <v>60</v>
      </c>
      <c r="C34" s="58">
        <v>0.7958734686129539</v>
      </c>
      <c r="D34" s="58">
        <v>2.4753505540081315</v>
      </c>
      <c r="E34" s="58">
        <v>3.0239599307056615</v>
      </c>
      <c r="F34" s="58">
        <v>2.818761616114877</v>
      </c>
      <c r="G34" s="58">
        <v>1.90366835938557</v>
      </c>
      <c r="H34" s="58" t="s">
        <v>100</v>
      </c>
      <c r="I34" s="58">
        <v>2.8332441854031023</v>
      </c>
      <c r="J34" s="58" t="s">
        <v>100</v>
      </c>
      <c r="K34" s="59">
        <v>1.5897054448080927</v>
      </c>
      <c r="L34" s="58">
        <v>2.211013971633706</v>
      </c>
    </row>
    <row r="35" spans="2:12" ht="12.75">
      <c r="B35" s="47" t="s">
        <v>186</v>
      </c>
      <c r="C35" s="58" t="s">
        <v>89</v>
      </c>
      <c r="D35" s="58" t="s">
        <v>89</v>
      </c>
      <c r="E35" s="58" t="s">
        <v>89</v>
      </c>
      <c r="F35" s="58" t="s">
        <v>89</v>
      </c>
      <c r="G35" s="58" t="s">
        <v>89</v>
      </c>
      <c r="H35" s="58" t="s">
        <v>89</v>
      </c>
      <c r="I35" s="58" t="s">
        <v>89</v>
      </c>
      <c r="J35" s="58" t="s">
        <v>89</v>
      </c>
      <c r="K35" s="58" t="s">
        <v>89</v>
      </c>
      <c r="L35" s="58" t="s">
        <v>89</v>
      </c>
    </row>
    <row r="36" spans="2:12" ht="12.75">
      <c r="B36" s="47"/>
      <c r="C36" s="58"/>
      <c r="D36" s="58"/>
      <c r="E36" s="58"/>
      <c r="F36" s="58"/>
      <c r="G36" s="58"/>
      <c r="H36" s="58"/>
      <c r="I36" s="58"/>
      <c r="J36" s="58"/>
      <c r="K36" s="59"/>
      <c r="L36" s="58"/>
    </row>
    <row r="37" spans="2:12" ht="12.75">
      <c r="B37" s="50" t="s">
        <v>24</v>
      </c>
      <c r="C37" s="60">
        <f aca="true" t="shared" si="0" ref="C37:L37">AVERAGE(C6:C36)</f>
        <v>1.4409442804979127</v>
      </c>
      <c r="D37" s="60">
        <f t="shared" si="0"/>
        <v>2.3754879957130406</v>
      </c>
      <c r="E37" s="60">
        <f t="shared" si="0"/>
        <v>3.5961688171040707</v>
      </c>
      <c r="F37" s="60">
        <f t="shared" si="0"/>
        <v>4.053626656022859</v>
      </c>
      <c r="G37" s="60">
        <f t="shared" si="0"/>
        <v>2.2922389780948693</v>
      </c>
      <c r="H37" s="60">
        <f t="shared" si="0"/>
        <v>2.5871917326972835</v>
      </c>
      <c r="I37" s="60">
        <f t="shared" si="0"/>
        <v>2.2000704466073966</v>
      </c>
      <c r="J37" s="60">
        <f t="shared" si="0"/>
        <v>4.325640279135695</v>
      </c>
      <c r="K37" s="60">
        <f t="shared" si="0"/>
        <v>3.1551752375373945</v>
      </c>
      <c r="L37" s="60">
        <f t="shared" si="0"/>
        <v>2.5188210306818046</v>
      </c>
    </row>
    <row r="38" spans="2:11" ht="12.75">
      <c r="B38" s="53" t="s">
        <v>194</v>
      </c>
      <c r="C38" s="54"/>
      <c r="E38" s="54"/>
      <c r="G38" s="54"/>
      <c r="I38" s="54"/>
      <c r="K38" s="54"/>
    </row>
    <row r="39" spans="2:12" ht="25.5" customHeight="1">
      <c r="B39" s="374" t="s">
        <v>185</v>
      </c>
      <c r="C39" s="378"/>
      <c r="D39" s="378"/>
      <c r="E39" s="378"/>
      <c r="F39" s="378"/>
      <c r="G39" s="378"/>
      <c r="H39" s="378"/>
      <c r="I39" s="378"/>
      <c r="J39" s="378"/>
      <c r="K39" s="378"/>
      <c r="L39" s="378"/>
    </row>
    <row r="40" spans="2:12" ht="29.25" customHeight="1">
      <c r="B40" s="377" t="s">
        <v>195</v>
      </c>
      <c r="C40" s="378"/>
      <c r="D40" s="378"/>
      <c r="E40" s="378"/>
      <c r="F40" s="378"/>
      <c r="G40" s="378"/>
      <c r="H40" s="378"/>
      <c r="I40" s="378"/>
      <c r="J40" s="378"/>
      <c r="K40" s="378"/>
      <c r="L40" s="378"/>
    </row>
    <row r="41" spans="2:12" ht="12.75">
      <c r="B41" s="53"/>
      <c r="C41" s="31"/>
      <c r="D41" s="31"/>
      <c r="E41" s="31"/>
      <c r="F41" s="31"/>
      <c r="G41" s="31"/>
      <c r="H41" s="31"/>
      <c r="I41" s="31"/>
      <c r="J41" s="31"/>
      <c r="K41" s="31"/>
      <c r="L41" s="31"/>
    </row>
    <row r="42" spans="2:12" ht="12.75"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</row>
    <row r="43" spans="2:12" ht="12.75"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</row>
    <row r="44" spans="2:12" ht="12.75"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</row>
    <row r="45" spans="2:12" ht="12.75"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</row>
    <row r="46" spans="2:12" ht="12.75"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</row>
    <row r="47" spans="2:12" ht="12.75"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</row>
    <row r="48" spans="2:12" ht="12.75"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</row>
    <row r="49" spans="3:12" ht="12.75">
      <c r="C49" s="31"/>
      <c r="D49" s="31"/>
      <c r="E49" s="31"/>
      <c r="F49" s="31"/>
      <c r="G49" s="31"/>
      <c r="H49" s="31"/>
      <c r="I49" s="31"/>
      <c r="J49" s="31"/>
      <c r="K49" s="31"/>
      <c r="L49" s="31"/>
    </row>
    <row r="50" spans="2:12" ht="12.75"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</row>
    <row r="51" spans="2:12" ht="12.75"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</row>
    <row r="52" spans="2:12" ht="12.75"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</row>
    <row r="53" spans="2:12" ht="12.75"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</row>
    <row r="54" spans="2:12" ht="12.75"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</row>
    <row r="55" spans="2:12" ht="12.75"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</row>
    <row r="56" spans="2:12" ht="12.75"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</row>
    <row r="57" spans="2:12" ht="12.75"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</row>
    <row r="58" spans="2:12" ht="12.75"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</row>
    <row r="59" spans="2:12" ht="12.75"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</row>
    <row r="60" spans="2:12" ht="12.75"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</row>
    <row r="61" spans="2:12" ht="12.75"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</row>
    <row r="62" spans="2:12" ht="12.75"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</row>
    <row r="63" spans="2:12" ht="12.75"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</row>
    <row r="64" spans="2:12" ht="12.75"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</row>
    <row r="65" spans="2:12" ht="12.75"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</row>
    <row r="66" spans="2:12" ht="12.75"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</row>
    <row r="67" spans="2:12" ht="12.75"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</row>
    <row r="68" spans="2:12" ht="12.75"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</row>
    <row r="69" spans="2:12" ht="12.75"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</row>
    <row r="70" spans="2:12" ht="12.75"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</row>
    <row r="71" spans="2:12" ht="12.75"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</row>
    <row r="72" spans="2:12" ht="12.75"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</row>
    <row r="73" spans="2:12" ht="12.75"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</row>
    <row r="74" spans="2:12" ht="12.75"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</row>
    <row r="75" spans="2:12" ht="12.75"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</row>
    <row r="76" spans="2:12" ht="12.75"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</row>
    <row r="77" spans="2:12" ht="12.75"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</row>
    <row r="78" spans="2:12" ht="12.75"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</row>
    <row r="79" spans="2:12" ht="12.75"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</row>
    <row r="80" spans="2:12" ht="12.75"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</row>
    <row r="81" spans="2:12" ht="12.75"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</row>
    <row r="82" spans="2:12" ht="12.75"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</row>
    <row r="83" spans="2:12" ht="12.75"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</row>
    <row r="84" spans="2:12" ht="12.75"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</row>
    <row r="85" spans="2:12" ht="12.75"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</row>
    <row r="86" spans="2:12" ht="12.75"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</row>
    <row r="87" spans="2:12" ht="12.75"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</row>
    <row r="88" spans="2:12" ht="12.75"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</row>
    <row r="89" spans="2:12" ht="12.75"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</row>
    <row r="90" spans="2:12" ht="12.75"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</row>
    <row r="91" spans="2:12" ht="12.75"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</row>
    <row r="92" spans="2:12" ht="12.75"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</row>
    <row r="93" spans="2:12" ht="12.75"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</row>
    <row r="94" spans="2:12" ht="12.75"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</row>
    <row r="95" spans="2:12" ht="12.75"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</row>
    <row r="96" spans="2:12" ht="12.75"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</row>
    <row r="97" spans="2:12" ht="12.75"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</row>
    <row r="98" spans="2:12" ht="12.75"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</row>
    <row r="99" spans="2:12" ht="12.75"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</row>
    <row r="100" spans="2:12" ht="12.75"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</row>
    <row r="101" spans="2:12" ht="12.75"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</row>
    <row r="102" spans="2:12" ht="12.75"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</row>
    <row r="103" spans="2:12" ht="12.75"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</row>
    <row r="104" spans="2:12" ht="12.75"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</row>
    <row r="105" spans="2:12" ht="12.75"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</row>
    <row r="106" spans="2:12" ht="12.75"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</row>
    <row r="107" spans="2:12" ht="12.75"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</row>
    <row r="108" spans="2:12" ht="12.75"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</row>
    <row r="109" spans="2:12" ht="12.75"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</row>
    <row r="110" spans="2:12" ht="12.75"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</row>
    <row r="111" spans="2:12" ht="12.75"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1"/>
    </row>
    <row r="112" spans="2:12" ht="12.75"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</row>
    <row r="113" spans="2:12" ht="12.75"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</row>
    <row r="114" spans="2:12" ht="12.75"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</row>
    <row r="115" spans="2:12" ht="12.75"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</row>
    <row r="116" spans="2:12" ht="12.75"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1"/>
    </row>
    <row r="117" spans="2:12" ht="12.75"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1"/>
    </row>
    <row r="118" spans="2:12" ht="12.75"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1"/>
    </row>
    <row r="119" spans="2:12" ht="12.75"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1"/>
    </row>
    <row r="120" spans="2:12" ht="12.75"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</row>
    <row r="121" spans="2:12" ht="12.75"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</row>
    <row r="122" spans="2:12" ht="12.75"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</row>
    <row r="123" spans="2:12" ht="12.75"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</row>
    <row r="124" spans="2:12" ht="12.75"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</row>
    <row r="125" spans="2:12" ht="12.75"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1"/>
    </row>
    <row r="126" spans="2:12" ht="12.75"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</row>
    <row r="127" spans="2:12" ht="12.75"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1"/>
    </row>
    <row r="128" spans="2:12" ht="12.75"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1"/>
    </row>
    <row r="129" spans="2:12" ht="12.75"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1"/>
    </row>
    <row r="130" spans="2:12" ht="12.75"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1"/>
    </row>
    <row r="131" spans="2:12" ht="12.75"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</row>
    <row r="132" spans="2:12" ht="12.75"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</row>
    <row r="133" spans="2:12" ht="12.75"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</row>
    <row r="134" spans="2:12" ht="12.75"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</row>
    <row r="135" spans="2:12" ht="12.75"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1"/>
    </row>
    <row r="136" spans="2:12" ht="12.75"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</row>
    <row r="137" spans="2:12" ht="12.75"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</row>
    <row r="138" spans="2:12" ht="12.75"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</row>
    <row r="139" spans="2:12" ht="12.75"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1"/>
    </row>
    <row r="140" spans="2:12" ht="12.75"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1"/>
    </row>
    <row r="141" spans="2:12" ht="12.75"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1"/>
    </row>
    <row r="142" spans="2:12" ht="12.75"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</row>
    <row r="143" spans="2:12" ht="12.75"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</row>
    <row r="144" spans="2:12" ht="12.75"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</row>
    <row r="145" spans="2:12" ht="12.75"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</row>
    <row r="146" spans="2:12" ht="12.75"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1"/>
    </row>
    <row r="147" spans="2:12" ht="12.75"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1"/>
    </row>
    <row r="148" spans="2:12" ht="12.75">
      <c r="B148" s="31"/>
      <c r="C148" s="31"/>
      <c r="D148" s="31"/>
      <c r="E148" s="31"/>
      <c r="F148" s="31"/>
      <c r="G148" s="31"/>
      <c r="H148" s="31"/>
      <c r="I148" s="31"/>
      <c r="J148" s="31"/>
      <c r="K148" s="31"/>
      <c r="L148" s="31"/>
    </row>
    <row r="149" spans="2:12" ht="12.75"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1"/>
    </row>
    <row r="150" spans="2:12" ht="12.75"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L150" s="31"/>
    </row>
    <row r="151" spans="2:12" ht="12.75"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1"/>
    </row>
    <row r="152" spans="2:12" ht="12.75"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</row>
    <row r="153" spans="2:12" ht="12.75"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</row>
    <row r="154" spans="2:12" ht="12.75"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</row>
    <row r="155" spans="2:12" ht="12.75">
      <c r="B155" s="31"/>
      <c r="C155" s="31"/>
      <c r="D155" s="31"/>
      <c r="E155" s="31"/>
      <c r="F155" s="31"/>
      <c r="G155" s="31"/>
      <c r="H155" s="31"/>
      <c r="I155" s="31"/>
      <c r="J155" s="31"/>
      <c r="K155" s="31"/>
      <c r="L155" s="31"/>
    </row>
    <row r="156" spans="2:12" ht="12.75">
      <c r="B156" s="31"/>
      <c r="C156" s="31"/>
      <c r="D156" s="31"/>
      <c r="E156" s="31"/>
      <c r="F156" s="31"/>
      <c r="G156" s="31"/>
      <c r="H156" s="31"/>
      <c r="I156" s="31"/>
      <c r="J156" s="31"/>
      <c r="K156" s="31"/>
      <c r="L156" s="31"/>
    </row>
    <row r="157" spans="2:12" ht="12.75">
      <c r="B157" s="31"/>
      <c r="C157" s="31"/>
      <c r="D157" s="31"/>
      <c r="E157" s="31"/>
      <c r="F157" s="31"/>
      <c r="G157" s="31"/>
      <c r="H157" s="31"/>
      <c r="I157" s="31"/>
      <c r="J157" s="31"/>
      <c r="K157" s="31"/>
      <c r="L157" s="31"/>
    </row>
    <row r="158" spans="2:12" ht="12.75">
      <c r="B158" s="31"/>
      <c r="C158" s="31"/>
      <c r="D158" s="31"/>
      <c r="E158" s="31"/>
      <c r="F158" s="31"/>
      <c r="G158" s="31"/>
      <c r="H158" s="31"/>
      <c r="I158" s="31"/>
      <c r="J158" s="31"/>
      <c r="K158" s="31"/>
      <c r="L158" s="31"/>
    </row>
    <row r="159" spans="2:12" ht="12.75">
      <c r="B159" s="31"/>
      <c r="C159" s="31"/>
      <c r="D159" s="31"/>
      <c r="E159" s="31"/>
      <c r="F159" s="31"/>
      <c r="G159" s="31"/>
      <c r="H159" s="31"/>
      <c r="I159" s="31"/>
      <c r="J159" s="31"/>
      <c r="K159" s="31"/>
      <c r="L159" s="31"/>
    </row>
    <row r="160" spans="2:12" ht="12.75">
      <c r="B160" s="31"/>
      <c r="C160" s="31"/>
      <c r="D160" s="31"/>
      <c r="E160" s="31"/>
      <c r="F160" s="31"/>
      <c r="G160" s="31"/>
      <c r="H160" s="31"/>
      <c r="I160" s="31"/>
      <c r="J160" s="31"/>
      <c r="K160" s="31"/>
      <c r="L160" s="31"/>
    </row>
    <row r="161" spans="2:12" ht="12.75"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1"/>
    </row>
    <row r="162" spans="2:12" ht="12.75"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</row>
    <row r="163" spans="2:12" ht="12.75">
      <c r="B163" s="31"/>
      <c r="C163" s="31"/>
      <c r="D163" s="31"/>
      <c r="E163" s="31"/>
      <c r="F163" s="31"/>
      <c r="G163" s="31"/>
      <c r="H163" s="31"/>
      <c r="I163" s="31"/>
      <c r="J163" s="31"/>
      <c r="K163" s="31"/>
      <c r="L163" s="31"/>
    </row>
    <row r="164" spans="2:12" ht="12.75"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1"/>
    </row>
    <row r="165" spans="2:12" ht="12.75"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1"/>
    </row>
    <row r="166" spans="2:12" ht="12.75">
      <c r="B166" s="31"/>
      <c r="C166" s="31"/>
      <c r="D166" s="31"/>
      <c r="E166" s="31"/>
      <c r="F166" s="31"/>
      <c r="G166" s="31"/>
      <c r="H166" s="31"/>
      <c r="I166" s="31"/>
      <c r="J166" s="31"/>
      <c r="K166" s="31"/>
      <c r="L166" s="31"/>
    </row>
    <row r="167" spans="2:12" ht="12.75">
      <c r="B167" s="31"/>
      <c r="C167" s="31"/>
      <c r="D167" s="31"/>
      <c r="E167" s="31"/>
      <c r="F167" s="31"/>
      <c r="G167" s="31"/>
      <c r="H167" s="31"/>
      <c r="I167" s="31"/>
      <c r="J167" s="31"/>
      <c r="K167" s="31"/>
      <c r="L167" s="31"/>
    </row>
    <row r="168" spans="2:12" ht="12.75">
      <c r="B168" s="31"/>
      <c r="C168" s="31"/>
      <c r="D168" s="31"/>
      <c r="E168" s="31"/>
      <c r="F168" s="31"/>
      <c r="G168" s="31"/>
      <c r="H168" s="31"/>
      <c r="I168" s="31"/>
      <c r="J168" s="31"/>
      <c r="K168" s="31"/>
      <c r="L168" s="31"/>
    </row>
    <row r="169" spans="2:12" ht="12.75"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31"/>
    </row>
    <row r="170" spans="2:12" ht="12.75">
      <c r="B170" s="31"/>
      <c r="C170" s="31"/>
      <c r="D170" s="31"/>
      <c r="E170" s="31"/>
      <c r="F170" s="31"/>
      <c r="G170" s="31"/>
      <c r="H170" s="31"/>
      <c r="I170" s="31"/>
      <c r="J170" s="31"/>
      <c r="K170" s="31"/>
      <c r="L170" s="31"/>
    </row>
    <row r="171" spans="2:12" ht="12.75">
      <c r="B171" s="31"/>
      <c r="C171" s="31"/>
      <c r="D171" s="31"/>
      <c r="E171" s="31"/>
      <c r="F171" s="31"/>
      <c r="G171" s="31"/>
      <c r="H171" s="31"/>
      <c r="I171" s="31"/>
      <c r="J171" s="31"/>
      <c r="K171" s="31"/>
      <c r="L171" s="31"/>
    </row>
    <row r="172" spans="2:12" ht="12.75"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1"/>
    </row>
    <row r="173" spans="2:12" ht="12.75"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1"/>
    </row>
    <row r="174" spans="2:12" ht="12.75"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1"/>
    </row>
    <row r="175" spans="2:12" ht="12.75">
      <c r="B175" s="31"/>
      <c r="C175" s="31"/>
      <c r="D175" s="31"/>
      <c r="E175" s="31"/>
      <c r="F175" s="31"/>
      <c r="G175" s="31"/>
      <c r="H175" s="31"/>
      <c r="I175" s="31"/>
      <c r="J175" s="31"/>
      <c r="K175" s="31"/>
      <c r="L175" s="31"/>
    </row>
    <row r="176" spans="2:12" ht="12.75">
      <c r="B176" s="31"/>
      <c r="C176" s="31"/>
      <c r="D176" s="31"/>
      <c r="E176" s="31"/>
      <c r="F176" s="31"/>
      <c r="G176" s="31"/>
      <c r="H176" s="31"/>
      <c r="I176" s="31"/>
      <c r="J176" s="31"/>
      <c r="K176" s="31"/>
      <c r="L176" s="31"/>
    </row>
    <row r="177" spans="2:12" ht="12.75">
      <c r="B177" s="31"/>
      <c r="C177" s="31"/>
      <c r="D177" s="31"/>
      <c r="E177" s="31"/>
      <c r="F177" s="31"/>
      <c r="G177" s="31"/>
      <c r="H177" s="31"/>
      <c r="I177" s="31"/>
      <c r="J177" s="31"/>
      <c r="K177" s="31"/>
      <c r="L177" s="31"/>
    </row>
    <row r="178" spans="2:12" ht="12.75">
      <c r="B178" s="31"/>
      <c r="C178" s="31"/>
      <c r="D178" s="31"/>
      <c r="E178" s="31"/>
      <c r="F178" s="31"/>
      <c r="G178" s="31"/>
      <c r="H178" s="31"/>
      <c r="I178" s="31"/>
      <c r="J178" s="31"/>
      <c r="K178" s="31"/>
      <c r="L178" s="31"/>
    </row>
    <row r="179" spans="2:12" ht="12.75">
      <c r="B179" s="31"/>
      <c r="C179" s="31"/>
      <c r="D179" s="31"/>
      <c r="E179" s="31"/>
      <c r="F179" s="31"/>
      <c r="G179" s="31"/>
      <c r="H179" s="31"/>
      <c r="I179" s="31"/>
      <c r="J179" s="31"/>
      <c r="K179" s="31"/>
      <c r="L179" s="31"/>
    </row>
    <row r="180" spans="2:12" ht="12.75">
      <c r="B180" s="31"/>
      <c r="C180" s="31"/>
      <c r="D180" s="31"/>
      <c r="E180" s="31"/>
      <c r="F180" s="31"/>
      <c r="G180" s="31"/>
      <c r="H180" s="31"/>
      <c r="I180" s="31"/>
      <c r="J180" s="31"/>
      <c r="K180" s="31"/>
      <c r="L180" s="31"/>
    </row>
    <row r="181" spans="2:12" ht="12.75">
      <c r="B181" s="31"/>
      <c r="C181" s="31"/>
      <c r="D181" s="31"/>
      <c r="E181" s="31"/>
      <c r="F181" s="31"/>
      <c r="G181" s="31"/>
      <c r="H181" s="31"/>
      <c r="I181" s="31"/>
      <c r="J181" s="31"/>
      <c r="K181" s="31"/>
      <c r="L181" s="31"/>
    </row>
    <row r="182" spans="2:12" ht="12.75">
      <c r="B182" s="31"/>
      <c r="C182" s="31"/>
      <c r="D182" s="31"/>
      <c r="E182" s="31"/>
      <c r="F182" s="31"/>
      <c r="G182" s="31"/>
      <c r="H182" s="31"/>
      <c r="I182" s="31"/>
      <c r="J182" s="31"/>
      <c r="K182" s="31"/>
      <c r="L182" s="31"/>
    </row>
    <row r="183" spans="2:12" ht="12.75"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1"/>
    </row>
    <row r="184" spans="2:12" ht="12.75">
      <c r="B184" s="31"/>
      <c r="C184" s="31"/>
      <c r="D184" s="31"/>
      <c r="E184" s="31"/>
      <c r="F184" s="31"/>
      <c r="G184" s="31"/>
      <c r="H184" s="31"/>
      <c r="I184" s="31"/>
      <c r="J184" s="31"/>
      <c r="K184" s="31"/>
      <c r="L184" s="31"/>
    </row>
    <row r="185" spans="2:12" ht="12.75">
      <c r="B185" s="31"/>
      <c r="C185" s="31"/>
      <c r="D185" s="31"/>
      <c r="E185" s="31"/>
      <c r="F185" s="31"/>
      <c r="G185" s="31"/>
      <c r="H185" s="31"/>
      <c r="I185" s="31"/>
      <c r="J185" s="31"/>
      <c r="K185" s="31"/>
      <c r="L185" s="31"/>
    </row>
    <row r="186" spans="2:12" ht="12.75">
      <c r="B186" s="31"/>
      <c r="C186" s="31"/>
      <c r="D186" s="31"/>
      <c r="E186" s="31"/>
      <c r="F186" s="31"/>
      <c r="G186" s="31"/>
      <c r="H186" s="31"/>
      <c r="I186" s="31"/>
      <c r="J186" s="31"/>
      <c r="K186" s="31"/>
      <c r="L186" s="31"/>
    </row>
    <row r="187" spans="2:12" ht="12.75">
      <c r="B187" s="31"/>
      <c r="C187" s="31"/>
      <c r="D187" s="31"/>
      <c r="E187" s="31"/>
      <c r="F187" s="31"/>
      <c r="G187" s="31"/>
      <c r="H187" s="31"/>
      <c r="I187" s="31"/>
      <c r="J187" s="31"/>
      <c r="K187" s="31"/>
      <c r="L187" s="31"/>
    </row>
    <row r="188" spans="2:12" ht="12.75">
      <c r="B188" s="31"/>
      <c r="C188" s="31"/>
      <c r="D188" s="31"/>
      <c r="E188" s="31"/>
      <c r="F188" s="31"/>
      <c r="G188" s="31"/>
      <c r="H188" s="31"/>
      <c r="I188" s="31"/>
      <c r="J188" s="31"/>
      <c r="K188" s="31"/>
      <c r="L188" s="31"/>
    </row>
    <row r="189" spans="2:12" ht="12.75">
      <c r="B189" s="31"/>
      <c r="C189" s="31"/>
      <c r="D189" s="31"/>
      <c r="E189" s="31"/>
      <c r="F189" s="31"/>
      <c r="G189" s="31"/>
      <c r="H189" s="31"/>
      <c r="I189" s="31"/>
      <c r="J189" s="31"/>
      <c r="K189" s="31"/>
      <c r="L189" s="31"/>
    </row>
    <row r="190" spans="2:12" ht="12.75">
      <c r="B190" s="31"/>
      <c r="C190" s="31"/>
      <c r="D190" s="31"/>
      <c r="E190" s="31"/>
      <c r="F190" s="31"/>
      <c r="G190" s="31"/>
      <c r="H190" s="31"/>
      <c r="I190" s="31"/>
      <c r="J190" s="31"/>
      <c r="K190" s="31"/>
      <c r="L190" s="31"/>
    </row>
    <row r="191" spans="2:12" ht="12.75">
      <c r="B191" s="31"/>
      <c r="C191" s="31"/>
      <c r="D191" s="31"/>
      <c r="E191" s="31"/>
      <c r="F191" s="31"/>
      <c r="G191" s="31"/>
      <c r="H191" s="31"/>
      <c r="I191" s="31"/>
      <c r="J191" s="31"/>
      <c r="K191" s="31"/>
      <c r="L191" s="31"/>
    </row>
    <row r="192" spans="2:12" ht="12.75"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</row>
    <row r="193" spans="2:12" ht="12.75">
      <c r="B193" s="31"/>
      <c r="C193" s="31"/>
      <c r="D193" s="31"/>
      <c r="E193" s="31"/>
      <c r="F193" s="31"/>
      <c r="G193" s="31"/>
      <c r="H193" s="31"/>
      <c r="I193" s="31"/>
      <c r="J193" s="31"/>
      <c r="K193" s="31"/>
      <c r="L193" s="31"/>
    </row>
    <row r="194" spans="2:12" ht="12.75">
      <c r="B194" s="31"/>
      <c r="C194" s="31"/>
      <c r="D194" s="31"/>
      <c r="E194" s="31"/>
      <c r="F194" s="31"/>
      <c r="G194" s="31"/>
      <c r="H194" s="31"/>
      <c r="I194" s="31"/>
      <c r="J194" s="31"/>
      <c r="K194" s="31"/>
      <c r="L194" s="31"/>
    </row>
    <row r="195" spans="2:12" ht="12.75">
      <c r="B195" s="31"/>
      <c r="C195" s="31"/>
      <c r="D195" s="31"/>
      <c r="E195" s="31"/>
      <c r="F195" s="31"/>
      <c r="G195" s="31"/>
      <c r="H195" s="31"/>
      <c r="I195" s="31"/>
      <c r="J195" s="31"/>
      <c r="K195" s="31"/>
      <c r="L195" s="31"/>
    </row>
    <row r="196" spans="2:12" ht="12.75">
      <c r="B196" s="31"/>
      <c r="C196" s="31"/>
      <c r="D196" s="31"/>
      <c r="E196" s="31"/>
      <c r="F196" s="31"/>
      <c r="G196" s="31"/>
      <c r="H196" s="31"/>
      <c r="I196" s="31"/>
      <c r="J196" s="31"/>
      <c r="K196" s="31"/>
      <c r="L196" s="31"/>
    </row>
    <row r="197" spans="2:12" ht="12.75">
      <c r="B197" s="31"/>
      <c r="C197" s="31"/>
      <c r="D197" s="31"/>
      <c r="E197" s="31"/>
      <c r="F197" s="31"/>
      <c r="G197" s="31"/>
      <c r="H197" s="31"/>
      <c r="I197" s="31"/>
      <c r="J197" s="31"/>
      <c r="K197" s="31"/>
      <c r="L197" s="31"/>
    </row>
    <row r="198" spans="2:12" ht="12.75">
      <c r="B198" s="31"/>
      <c r="C198" s="31"/>
      <c r="D198" s="31"/>
      <c r="E198" s="31"/>
      <c r="F198" s="31"/>
      <c r="G198" s="31"/>
      <c r="H198" s="31"/>
      <c r="I198" s="31"/>
      <c r="J198" s="31"/>
      <c r="K198" s="31"/>
      <c r="L198" s="31"/>
    </row>
    <row r="199" spans="2:12" ht="12.75">
      <c r="B199" s="31"/>
      <c r="C199" s="31"/>
      <c r="D199" s="31"/>
      <c r="E199" s="31"/>
      <c r="F199" s="31"/>
      <c r="G199" s="31"/>
      <c r="H199" s="31"/>
      <c r="I199" s="31"/>
      <c r="J199" s="31"/>
      <c r="K199" s="31"/>
      <c r="L199" s="31"/>
    </row>
    <row r="200" spans="2:12" ht="12.75">
      <c r="B200" s="31"/>
      <c r="C200" s="31"/>
      <c r="D200" s="31"/>
      <c r="E200" s="31"/>
      <c r="F200" s="31"/>
      <c r="G200" s="31"/>
      <c r="H200" s="31"/>
      <c r="I200" s="31"/>
      <c r="J200" s="31"/>
      <c r="K200" s="31"/>
      <c r="L200" s="31"/>
    </row>
    <row r="201" spans="2:12" ht="12.75">
      <c r="B201" s="31"/>
      <c r="C201" s="31"/>
      <c r="D201" s="31"/>
      <c r="E201" s="31"/>
      <c r="F201" s="31"/>
      <c r="G201" s="31"/>
      <c r="H201" s="31"/>
      <c r="I201" s="31"/>
      <c r="J201" s="31"/>
      <c r="K201" s="31"/>
      <c r="L201" s="31"/>
    </row>
    <row r="202" spans="2:12" ht="12.75">
      <c r="B202" s="31"/>
      <c r="C202" s="31"/>
      <c r="D202" s="31"/>
      <c r="E202" s="31"/>
      <c r="F202" s="31"/>
      <c r="G202" s="31"/>
      <c r="H202" s="31"/>
      <c r="I202" s="31"/>
      <c r="J202" s="31"/>
      <c r="K202" s="31"/>
      <c r="L202" s="31"/>
    </row>
    <row r="203" spans="2:12" ht="12.75">
      <c r="B203" s="31"/>
      <c r="C203" s="31"/>
      <c r="D203" s="31"/>
      <c r="E203" s="31"/>
      <c r="F203" s="31"/>
      <c r="G203" s="31"/>
      <c r="H203" s="31"/>
      <c r="I203" s="31"/>
      <c r="J203" s="31"/>
      <c r="K203" s="31"/>
      <c r="L203" s="31"/>
    </row>
    <row r="204" spans="2:12" ht="12.75">
      <c r="B204" s="31"/>
      <c r="C204" s="31"/>
      <c r="D204" s="31"/>
      <c r="E204" s="31"/>
      <c r="F204" s="31"/>
      <c r="G204" s="31"/>
      <c r="H204" s="31"/>
      <c r="I204" s="31"/>
      <c r="J204" s="31"/>
      <c r="K204" s="31"/>
      <c r="L204" s="31"/>
    </row>
    <row r="205" spans="2:12" ht="12.75">
      <c r="B205" s="31"/>
      <c r="C205" s="31"/>
      <c r="D205" s="31"/>
      <c r="E205" s="31"/>
      <c r="F205" s="31"/>
      <c r="G205" s="31"/>
      <c r="H205" s="31"/>
      <c r="I205" s="31"/>
      <c r="J205" s="31"/>
      <c r="K205" s="31"/>
      <c r="L205" s="31"/>
    </row>
    <row r="206" spans="2:12" ht="12.75">
      <c r="B206" s="31"/>
      <c r="C206" s="31"/>
      <c r="D206" s="31"/>
      <c r="E206" s="31"/>
      <c r="F206" s="31"/>
      <c r="G206" s="31"/>
      <c r="H206" s="31"/>
      <c r="I206" s="31"/>
      <c r="J206" s="31"/>
      <c r="K206" s="31"/>
      <c r="L206" s="31"/>
    </row>
    <row r="207" spans="2:12" ht="12.75">
      <c r="B207" s="31"/>
      <c r="C207" s="31"/>
      <c r="D207" s="31"/>
      <c r="E207" s="31"/>
      <c r="F207" s="31"/>
      <c r="G207" s="31"/>
      <c r="H207" s="31"/>
      <c r="I207" s="31"/>
      <c r="J207" s="31"/>
      <c r="K207" s="31"/>
      <c r="L207" s="31"/>
    </row>
    <row r="208" spans="2:12" ht="12.75">
      <c r="B208" s="31"/>
      <c r="C208" s="31"/>
      <c r="D208" s="31"/>
      <c r="E208" s="31"/>
      <c r="F208" s="31"/>
      <c r="G208" s="31"/>
      <c r="H208" s="31"/>
      <c r="I208" s="31"/>
      <c r="J208" s="31"/>
      <c r="K208" s="31"/>
      <c r="L208" s="31"/>
    </row>
    <row r="209" spans="2:12" ht="12.75">
      <c r="B209" s="31"/>
      <c r="C209" s="31"/>
      <c r="D209" s="31"/>
      <c r="E209" s="31"/>
      <c r="F209" s="31"/>
      <c r="G209" s="31"/>
      <c r="H209" s="31"/>
      <c r="I209" s="31"/>
      <c r="J209" s="31"/>
      <c r="K209" s="31"/>
      <c r="L209" s="31"/>
    </row>
    <row r="210" spans="2:12" ht="12.75">
      <c r="B210" s="31"/>
      <c r="C210" s="31"/>
      <c r="D210" s="31"/>
      <c r="E210" s="31"/>
      <c r="F210" s="31"/>
      <c r="G210" s="31"/>
      <c r="H210" s="31"/>
      <c r="I210" s="31"/>
      <c r="J210" s="31"/>
      <c r="K210" s="31"/>
      <c r="L210" s="31"/>
    </row>
    <row r="211" spans="2:12" ht="12.75">
      <c r="B211" s="31"/>
      <c r="C211" s="31"/>
      <c r="D211" s="31"/>
      <c r="E211" s="31"/>
      <c r="F211" s="31"/>
      <c r="G211" s="31"/>
      <c r="H211" s="31"/>
      <c r="I211" s="31"/>
      <c r="J211" s="31"/>
      <c r="K211" s="31"/>
      <c r="L211" s="31"/>
    </row>
    <row r="212" spans="2:12" ht="12.75">
      <c r="B212" s="31"/>
      <c r="C212" s="31"/>
      <c r="D212" s="31"/>
      <c r="E212" s="31"/>
      <c r="F212" s="31"/>
      <c r="G212" s="31"/>
      <c r="H212" s="31"/>
      <c r="I212" s="31"/>
      <c r="J212" s="31"/>
      <c r="K212" s="31"/>
      <c r="L212" s="31"/>
    </row>
    <row r="213" spans="2:12" ht="12.75">
      <c r="B213" s="31"/>
      <c r="C213" s="31"/>
      <c r="D213" s="31"/>
      <c r="E213" s="31"/>
      <c r="F213" s="31"/>
      <c r="G213" s="31"/>
      <c r="H213" s="31"/>
      <c r="I213" s="31"/>
      <c r="J213" s="31"/>
      <c r="K213" s="31"/>
      <c r="L213" s="31"/>
    </row>
    <row r="214" spans="2:12" ht="12.75">
      <c r="B214" s="31"/>
      <c r="C214" s="31"/>
      <c r="D214" s="31"/>
      <c r="E214" s="31"/>
      <c r="F214" s="31"/>
      <c r="G214" s="31"/>
      <c r="H214" s="31"/>
      <c r="I214" s="31"/>
      <c r="J214" s="31"/>
      <c r="K214" s="31"/>
      <c r="L214" s="31"/>
    </row>
    <row r="215" spans="2:12" ht="12.75">
      <c r="B215" s="31"/>
      <c r="C215" s="31"/>
      <c r="D215" s="31"/>
      <c r="E215" s="31"/>
      <c r="F215" s="31"/>
      <c r="G215" s="31"/>
      <c r="H215" s="31"/>
      <c r="I215" s="31"/>
      <c r="J215" s="31"/>
      <c r="K215" s="31"/>
      <c r="L215" s="31"/>
    </row>
    <row r="216" spans="2:12" ht="12.75">
      <c r="B216" s="31"/>
      <c r="C216" s="31"/>
      <c r="D216" s="31"/>
      <c r="E216" s="31"/>
      <c r="F216" s="31"/>
      <c r="G216" s="31"/>
      <c r="H216" s="31"/>
      <c r="I216" s="31"/>
      <c r="J216" s="31"/>
      <c r="K216" s="31"/>
      <c r="L216" s="31"/>
    </row>
    <row r="217" spans="2:12" ht="12.75">
      <c r="B217" s="31"/>
      <c r="C217" s="31"/>
      <c r="D217" s="31"/>
      <c r="E217" s="31"/>
      <c r="F217" s="31"/>
      <c r="G217" s="31"/>
      <c r="H217" s="31"/>
      <c r="I217" s="31"/>
      <c r="J217" s="31"/>
      <c r="K217" s="31"/>
      <c r="L217" s="31"/>
    </row>
    <row r="218" spans="2:12" ht="12.75">
      <c r="B218" s="31"/>
      <c r="C218" s="31"/>
      <c r="D218" s="31"/>
      <c r="E218" s="31"/>
      <c r="F218" s="31"/>
      <c r="G218" s="31"/>
      <c r="H218" s="31"/>
      <c r="I218" s="31"/>
      <c r="J218" s="31"/>
      <c r="K218" s="31"/>
      <c r="L218" s="31"/>
    </row>
    <row r="219" spans="2:12" ht="12.75">
      <c r="B219" s="31"/>
      <c r="C219" s="31"/>
      <c r="D219" s="31"/>
      <c r="E219" s="31"/>
      <c r="F219" s="31"/>
      <c r="G219" s="31"/>
      <c r="H219" s="31"/>
      <c r="I219" s="31"/>
      <c r="J219" s="31"/>
      <c r="K219" s="31"/>
      <c r="L219" s="31"/>
    </row>
    <row r="220" spans="2:12" ht="12.75">
      <c r="B220" s="31"/>
      <c r="C220" s="31"/>
      <c r="D220" s="31"/>
      <c r="E220" s="31"/>
      <c r="F220" s="31"/>
      <c r="G220" s="31"/>
      <c r="H220" s="31"/>
      <c r="I220" s="31"/>
      <c r="J220" s="31"/>
      <c r="K220" s="31"/>
      <c r="L220" s="31"/>
    </row>
    <row r="221" spans="2:12" ht="12.75">
      <c r="B221" s="31"/>
      <c r="C221" s="31"/>
      <c r="D221" s="31"/>
      <c r="E221" s="31"/>
      <c r="F221" s="31"/>
      <c r="G221" s="31"/>
      <c r="H221" s="31"/>
      <c r="I221" s="31"/>
      <c r="J221" s="31"/>
      <c r="K221" s="31"/>
      <c r="L221" s="31"/>
    </row>
    <row r="222" spans="2:12" ht="12.75">
      <c r="B222" s="31"/>
      <c r="C222" s="31"/>
      <c r="D222" s="31"/>
      <c r="E222" s="31"/>
      <c r="F222" s="31"/>
      <c r="G222" s="31"/>
      <c r="H222" s="31"/>
      <c r="I222" s="31"/>
      <c r="J222" s="31"/>
      <c r="K222" s="31"/>
      <c r="L222" s="31"/>
    </row>
    <row r="223" spans="2:12" ht="12.75">
      <c r="B223" s="31"/>
      <c r="C223" s="31"/>
      <c r="D223" s="31"/>
      <c r="E223" s="31"/>
      <c r="F223" s="31"/>
      <c r="G223" s="31"/>
      <c r="H223" s="31"/>
      <c r="I223" s="31"/>
      <c r="J223" s="31"/>
      <c r="K223" s="31"/>
      <c r="L223" s="31"/>
    </row>
    <row r="224" spans="2:12" ht="12.75">
      <c r="B224" s="31"/>
      <c r="C224" s="31"/>
      <c r="D224" s="31"/>
      <c r="E224" s="31"/>
      <c r="F224" s="31"/>
      <c r="G224" s="31"/>
      <c r="H224" s="31"/>
      <c r="I224" s="31"/>
      <c r="J224" s="31"/>
      <c r="K224" s="31"/>
      <c r="L224" s="31"/>
    </row>
    <row r="225" spans="2:12" ht="12.75">
      <c r="B225" s="31"/>
      <c r="C225" s="31"/>
      <c r="D225" s="31"/>
      <c r="E225" s="31"/>
      <c r="F225" s="31"/>
      <c r="G225" s="31"/>
      <c r="H225" s="31"/>
      <c r="I225" s="31"/>
      <c r="J225" s="31"/>
      <c r="K225" s="31"/>
      <c r="L225" s="31"/>
    </row>
    <row r="226" spans="2:12" ht="12.75">
      <c r="B226" s="31"/>
      <c r="C226" s="31"/>
      <c r="D226" s="31"/>
      <c r="E226" s="31"/>
      <c r="F226" s="31"/>
      <c r="G226" s="31"/>
      <c r="H226" s="31"/>
      <c r="I226" s="31"/>
      <c r="J226" s="31"/>
      <c r="K226" s="31"/>
      <c r="L226" s="31"/>
    </row>
    <row r="227" spans="2:12" ht="12.75">
      <c r="B227" s="31"/>
      <c r="C227" s="31"/>
      <c r="D227" s="31"/>
      <c r="E227" s="31"/>
      <c r="F227" s="31"/>
      <c r="G227" s="31"/>
      <c r="H227" s="31"/>
      <c r="I227" s="31"/>
      <c r="J227" s="31"/>
      <c r="K227" s="31"/>
      <c r="L227" s="31"/>
    </row>
    <row r="228" spans="2:12" ht="12.75">
      <c r="B228" s="31"/>
      <c r="C228" s="31"/>
      <c r="D228" s="31"/>
      <c r="E228" s="31"/>
      <c r="F228" s="31"/>
      <c r="G228" s="31"/>
      <c r="H228" s="31"/>
      <c r="I228" s="31"/>
      <c r="J228" s="31"/>
      <c r="K228" s="31"/>
      <c r="L228" s="31"/>
    </row>
    <row r="229" spans="2:12" ht="12.75">
      <c r="B229" s="31"/>
      <c r="C229" s="31"/>
      <c r="D229" s="31"/>
      <c r="E229" s="31"/>
      <c r="F229" s="31"/>
      <c r="G229" s="31"/>
      <c r="H229" s="31"/>
      <c r="I229" s="31"/>
      <c r="J229" s="31"/>
      <c r="K229" s="31"/>
      <c r="L229" s="31"/>
    </row>
    <row r="230" spans="2:12" ht="12.75">
      <c r="B230" s="31"/>
      <c r="C230" s="31"/>
      <c r="D230" s="31"/>
      <c r="E230" s="31"/>
      <c r="F230" s="31"/>
      <c r="G230" s="31"/>
      <c r="H230" s="31"/>
      <c r="I230" s="31"/>
      <c r="J230" s="31"/>
      <c r="K230" s="31"/>
      <c r="L230" s="31"/>
    </row>
    <row r="231" spans="2:12" ht="12.75">
      <c r="B231" s="31"/>
      <c r="C231" s="31"/>
      <c r="D231" s="31"/>
      <c r="E231" s="31"/>
      <c r="F231" s="31"/>
      <c r="G231" s="31"/>
      <c r="H231" s="31"/>
      <c r="I231" s="31"/>
      <c r="J231" s="31"/>
      <c r="K231" s="31"/>
      <c r="L231" s="31"/>
    </row>
    <row r="232" spans="2:12" ht="12.75">
      <c r="B232" s="31"/>
      <c r="C232" s="31"/>
      <c r="D232" s="31"/>
      <c r="E232" s="31"/>
      <c r="F232" s="31"/>
      <c r="G232" s="31"/>
      <c r="H232" s="31"/>
      <c r="I232" s="31"/>
      <c r="J232" s="31"/>
      <c r="K232" s="31"/>
      <c r="L232" s="31"/>
    </row>
    <row r="233" spans="2:12" ht="12.75">
      <c r="B233" s="31"/>
      <c r="C233" s="31"/>
      <c r="D233" s="31"/>
      <c r="E233" s="31"/>
      <c r="F233" s="31"/>
      <c r="G233" s="31"/>
      <c r="H233" s="31"/>
      <c r="I233" s="31"/>
      <c r="J233" s="31"/>
      <c r="K233" s="31"/>
      <c r="L233" s="31"/>
    </row>
    <row r="234" spans="2:12" ht="12.75">
      <c r="B234" s="31"/>
      <c r="C234" s="31"/>
      <c r="D234" s="31"/>
      <c r="E234" s="31"/>
      <c r="F234" s="31"/>
      <c r="G234" s="31"/>
      <c r="H234" s="31"/>
      <c r="I234" s="31"/>
      <c r="J234" s="31"/>
      <c r="K234" s="31"/>
      <c r="L234" s="31"/>
    </row>
    <row r="235" spans="2:12" ht="12.75">
      <c r="B235" s="31"/>
      <c r="C235" s="31"/>
      <c r="D235" s="31"/>
      <c r="E235" s="31"/>
      <c r="F235" s="31"/>
      <c r="G235" s="31"/>
      <c r="H235" s="31"/>
      <c r="I235" s="31"/>
      <c r="J235" s="31"/>
      <c r="K235" s="31"/>
      <c r="L235" s="31"/>
    </row>
    <row r="236" spans="2:12" ht="12.75">
      <c r="B236" s="31"/>
      <c r="C236" s="31"/>
      <c r="D236" s="31"/>
      <c r="E236" s="31"/>
      <c r="F236" s="31"/>
      <c r="G236" s="31"/>
      <c r="H236" s="31"/>
      <c r="I236" s="31"/>
      <c r="J236" s="31"/>
      <c r="K236" s="31"/>
      <c r="L236" s="31"/>
    </row>
    <row r="237" spans="2:12" ht="12.75">
      <c r="B237" s="31"/>
      <c r="C237" s="31"/>
      <c r="D237" s="31"/>
      <c r="E237" s="31"/>
      <c r="F237" s="31"/>
      <c r="G237" s="31"/>
      <c r="H237" s="31"/>
      <c r="I237" s="31"/>
      <c r="J237" s="31"/>
      <c r="K237" s="31"/>
      <c r="L237" s="31"/>
    </row>
    <row r="238" spans="2:12" ht="12.75">
      <c r="B238" s="31"/>
      <c r="C238" s="31"/>
      <c r="D238" s="31"/>
      <c r="E238" s="31"/>
      <c r="F238" s="31"/>
      <c r="G238" s="31"/>
      <c r="H238" s="31"/>
      <c r="I238" s="31"/>
      <c r="J238" s="31"/>
      <c r="K238" s="31"/>
      <c r="L238" s="31"/>
    </row>
    <row r="239" spans="2:12" ht="12.75">
      <c r="B239" s="31"/>
      <c r="C239" s="31"/>
      <c r="D239" s="31"/>
      <c r="E239" s="31"/>
      <c r="F239" s="31"/>
      <c r="G239" s="31"/>
      <c r="H239" s="31"/>
      <c r="I239" s="31"/>
      <c r="J239" s="31"/>
      <c r="K239" s="31"/>
      <c r="L239" s="31"/>
    </row>
    <row r="240" spans="2:12" ht="12.75">
      <c r="B240" s="31"/>
      <c r="C240" s="31"/>
      <c r="D240" s="31"/>
      <c r="E240" s="31"/>
      <c r="F240" s="31"/>
      <c r="G240" s="31"/>
      <c r="H240" s="31"/>
      <c r="I240" s="31"/>
      <c r="J240" s="31"/>
      <c r="K240" s="31"/>
      <c r="L240" s="31"/>
    </row>
    <row r="241" spans="2:12" ht="12.75">
      <c r="B241" s="31"/>
      <c r="C241" s="31"/>
      <c r="D241" s="31"/>
      <c r="E241" s="31"/>
      <c r="F241" s="31"/>
      <c r="G241" s="31"/>
      <c r="H241" s="31"/>
      <c r="I241" s="31"/>
      <c r="J241" s="31"/>
      <c r="K241" s="31"/>
      <c r="L241" s="31"/>
    </row>
    <row r="242" spans="2:12" ht="12.75">
      <c r="B242" s="31"/>
      <c r="C242" s="31"/>
      <c r="D242" s="31"/>
      <c r="E242" s="31"/>
      <c r="F242" s="31"/>
      <c r="G242" s="31"/>
      <c r="H242" s="31"/>
      <c r="I242" s="31"/>
      <c r="J242" s="31"/>
      <c r="K242" s="31"/>
      <c r="L242" s="31"/>
    </row>
    <row r="243" spans="2:12" ht="12.75">
      <c r="B243" s="31"/>
      <c r="C243" s="31"/>
      <c r="D243" s="31"/>
      <c r="E243" s="31"/>
      <c r="F243" s="31"/>
      <c r="G243" s="31"/>
      <c r="H243" s="31"/>
      <c r="I243" s="31"/>
      <c r="J243" s="31"/>
      <c r="K243" s="31"/>
      <c r="L243" s="31"/>
    </row>
    <row r="244" spans="2:12" ht="12.75">
      <c r="B244" s="31"/>
      <c r="C244" s="31"/>
      <c r="D244" s="31"/>
      <c r="E244" s="31"/>
      <c r="F244" s="31"/>
      <c r="G244" s="31"/>
      <c r="H244" s="31"/>
      <c r="I244" s="31"/>
      <c r="J244" s="31"/>
      <c r="K244" s="31"/>
      <c r="L244" s="31"/>
    </row>
    <row r="245" spans="2:12" ht="12.75">
      <c r="B245" s="31"/>
      <c r="C245" s="31"/>
      <c r="D245" s="31"/>
      <c r="E245" s="31"/>
      <c r="F245" s="31"/>
      <c r="G245" s="31"/>
      <c r="H245" s="31"/>
      <c r="I245" s="31"/>
      <c r="J245" s="31"/>
      <c r="K245" s="31"/>
      <c r="L245" s="31"/>
    </row>
    <row r="246" spans="2:12" ht="12.75">
      <c r="B246" s="31"/>
      <c r="C246" s="31"/>
      <c r="D246" s="31"/>
      <c r="E246" s="31"/>
      <c r="F246" s="31"/>
      <c r="G246" s="31"/>
      <c r="H246" s="31"/>
      <c r="I246" s="31"/>
      <c r="J246" s="31"/>
      <c r="K246" s="31"/>
      <c r="L246" s="31"/>
    </row>
    <row r="247" spans="2:12" ht="12.75">
      <c r="B247" s="31"/>
      <c r="C247" s="31"/>
      <c r="D247" s="31"/>
      <c r="E247" s="31"/>
      <c r="F247" s="31"/>
      <c r="G247" s="31"/>
      <c r="H247" s="31"/>
      <c r="I247" s="31"/>
      <c r="J247" s="31"/>
      <c r="K247" s="31"/>
      <c r="L247" s="31"/>
    </row>
    <row r="248" spans="2:12" ht="12.75">
      <c r="B248" s="31"/>
      <c r="C248" s="31"/>
      <c r="D248" s="31"/>
      <c r="E248" s="31"/>
      <c r="F248" s="31"/>
      <c r="G248" s="31"/>
      <c r="H248" s="31"/>
      <c r="I248" s="31"/>
      <c r="J248" s="31"/>
      <c r="K248" s="31"/>
      <c r="L248" s="31"/>
    </row>
    <row r="249" spans="2:12" ht="12.75">
      <c r="B249" s="31"/>
      <c r="C249" s="31"/>
      <c r="D249" s="31"/>
      <c r="E249" s="31"/>
      <c r="F249" s="31"/>
      <c r="G249" s="31"/>
      <c r="H249" s="31"/>
      <c r="I249" s="31"/>
      <c r="J249" s="31"/>
      <c r="K249" s="31"/>
      <c r="L249" s="31"/>
    </row>
    <row r="250" spans="2:12" ht="12.75">
      <c r="B250" s="31"/>
      <c r="C250" s="31"/>
      <c r="D250" s="31"/>
      <c r="E250" s="31"/>
      <c r="F250" s="31"/>
      <c r="G250" s="31"/>
      <c r="H250" s="31"/>
      <c r="I250" s="31"/>
      <c r="J250" s="31"/>
      <c r="K250" s="31"/>
      <c r="L250" s="31"/>
    </row>
    <row r="251" spans="2:12" ht="12.75">
      <c r="B251" s="31"/>
      <c r="C251" s="31"/>
      <c r="D251" s="31"/>
      <c r="E251" s="31"/>
      <c r="F251" s="31"/>
      <c r="G251" s="31"/>
      <c r="H251" s="31"/>
      <c r="I251" s="31"/>
      <c r="J251" s="31"/>
      <c r="K251" s="31"/>
      <c r="L251" s="31"/>
    </row>
    <row r="252" spans="2:12" ht="12.75">
      <c r="B252" s="31"/>
      <c r="C252" s="31"/>
      <c r="D252" s="31"/>
      <c r="E252" s="31"/>
      <c r="F252" s="31"/>
      <c r="G252" s="31"/>
      <c r="H252" s="31"/>
      <c r="I252" s="31"/>
      <c r="J252" s="31"/>
      <c r="K252" s="31"/>
      <c r="L252" s="31"/>
    </row>
    <row r="253" spans="2:12" ht="12.75">
      <c r="B253" s="31"/>
      <c r="C253" s="31"/>
      <c r="D253" s="31"/>
      <c r="E253" s="31"/>
      <c r="F253" s="31"/>
      <c r="G253" s="31"/>
      <c r="H253" s="31"/>
      <c r="I253" s="31"/>
      <c r="J253" s="31"/>
      <c r="K253" s="31"/>
      <c r="L253" s="31"/>
    </row>
    <row r="254" spans="2:12" ht="12.75">
      <c r="B254" s="31"/>
      <c r="C254" s="31"/>
      <c r="D254" s="31"/>
      <c r="E254" s="31"/>
      <c r="F254" s="31"/>
      <c r="G254" s="31"/>
      <c r="H254" s="31"/>
      <c r="I254" s="31"/>
      <c r="J254" s="31"/>
      <c r="K254" s="31"/>
      <c r="L254" s="31"/>
    </row>
    <row r="255" spans="2:12" ht="12.75">
      <c r="B255" s="31"/>
      <c r="C255" s="31"/>
      <c r="D255" s="31"/>
      <c r="E255" s="31"/>
      <c r="F255" s="31"/>
      <c r="G255" s="31"/>
      <c r="H255" s="31"/>
      <c r="I255" s="31"/>
      <c r="J255" s="31"/>
      <c r="K255" s="31"/>
      <c r="L255" s="31"/>
    </row>
    <row r="256" spans="2:12" ht="12.75">
      <c r="B256" s="31"/>
      <c r="C256" s="31"/>
      <c r="D256" s="31"/>
      <c r="E256" s="31"/>
      <c r="F256" s="31"/>
      <c r="G256" s="31"/>
      <c r="H256" s="31"/>
      <c r="I256" s="31"/>
      <c r="J256" s="31"/>
      <c r="K256" s="31"/>
      <c r="L256" s="31"/>
    </row>
    <row r="257" spans="2:12" ht="12.75">
      <c r="B257" s="31"/>
      <c r="C257" s="31"/>
      <c r="D257" s="31"/>
      <c r="E257" s="31"/>
      <c r="F257" s="31"/>
      <c r="G257" s="31"/>
      <c r="H257" s="31"/>
      <c r="I257" s="31"/>
      <c r="J257" s="31"/>
      <c r="K257" s="31"/>
      <c r="L257" s="31"/>
    </row>
    <row r="258" spans="2:12" ht="12.75">
      <c r="B258" s="31"/>
      <c r="C258" s="31"/>
      <c r="D258" s="31"/>
      <c r="E258" s="31"/>
      <c r="F258" s="31"/>
      <c r="G258" s="31"/>
      <c r="H258" s="31"/>
      <c r="I258" s="31"/>
      <c r="J258" s="31"/>
      <c r="K258" s="31"/>
      <c r="L258" s="31"/>
    </row>
    <row r="259" spans="2:12" ht="12.75">
      <c r="B259" s="31"/>
      <c r="C259" s="31"/>
      <c r="D259" s="31"/>
      <c r="E259" s="31"/>
      <c r="F259" s="31"/>
      <c r="G259" s="31"/>
      <c r="H259" s="31"/>
      <c r="I259" s="31"/>
      <c r="J259" s="31"/>
      <c r="K259" s="31"/>
      <c r="L259" s="31"/>
    </row>
    <row r="260" spans="2:12" ht="12.75">
      <c r="B260" s="31"/>
      <c r="C260" s="31"/>
      <c r="D260" s="31"/>
      <c r="E260" s="31"/>
      <c r="F260" s="31"/>
      <c r="G260" s="31"/>
      <c r="H260" s="31"/>
      <c r="I260" s="31"/>
      <c r="J260" s="31"/>
      <c r="K260" s="31"/>
      <c r="L260" s="31"/>
    </row>
    <row r="261" spans="2:12" ht="12.75">
      <c r="B261" s="31"/>
      <c r="C261" s="31"/>
      <c r="D261" s="31"/>
      <c r="E261" s="31"/>
      <c r="F261" s="31"/>
      <c r="G261" s="31"/>
      <c r="H261" s="31"/>
      <c r="I261" s="31"/>
      <c r="J261" s="31"/>
      <c r="K261" s="31"/>
      <c r="L261" s="31"/>
    </row>
    <row r="262" spans="2:12" ht="12.75">
      <c r="B262" s="31"/>
      <c r="C262" s="31"/>
      <c r="D262" s="31"/>
      <c r="E262" s="31"/>
      <c r="F262" s="31"/>
      <c r="G262" s="31"/>
      <c r="H262" s="31"/>
      <c r="I262" s="31"/>
      <c r="J262" s="31"/>
      <c r="K262" s="31"/>
      <c r="L262" s="31"/>
    </row>
    <row r="263" spans="2:12" ht="12.75">
      <c r="B263" s="31"/>
      <c r="C263" s="31"/>
      <c r="D263" s="31"/>
      <c r="E263" s="31"/>
      <c r="F263" s="31"/>
      <c r="G263" s="31"/>
      <c r="H263" s="31"/>
      <c r="I263" s="31"/>
      <c r="J263" s="31"/>
      <c r="K263" s="31"/>
      <c r="L263" s="31"/>
    </row>
    <row r="264" spans="2:12" ht="12.75">
      <c r="B264" s="31"/>
      <c r="C264" s="31"/>
      <c r="D264" s="31"/>
      <c r="E264" s="31"/>
      <c r="F264" s="31"/>
      <c r="G264" s="31"/>
      <c r="H264" s="31"/>
      <c r="I264" s="31"/>
      <c r="J264" s="31"/>
      <c r="K264" s="31"/>
      <c r="L264" s="31"/>
    </row>
    <row r="265" spans="2:12" ht="12.75">
      <c r="B265" s="31"/>
      <c r="C265" s="31"/>
      <c r="D265" s="31"/>
      <c r="E265" s="31"/>
      <c r="F265" s="31"/>
      <c r="G265" s="31"/>
      <c r="H265" s="31"/>
      <c r="I265" s="31"/>
      <c r="J265" s="31"/>
      <c r="K265" s="31"/>
      <c r="L265" s="31"/>
    </row>
    <row r="266" spans="2:12" ht="12.75">
      <c r="B266" s="31"/>
      <c r="C266" s="31"/>
      <c r="D266" s="31"/>
      <c r="E266" s="31"/>
      <c r="F266" s="31"/>
      <c r="G266" s="31"/>
      <c r="H266" s="31"/>
      <c r="I266" s="31"/>
      <c r="J266" s="31"/>
      <c r="K266" s="31"/>
      <c r="L266" s="31"/>
    </row>
    <row r="267" spans="2:12" ht="12.75">
      <c r="B267" s="31"/>
      <c r="C267" s="31"/>
      <c r="D267" s="31"/>
      <c r="E267" s="31"/>
      <c r="F267" s="31"/>
      <c r="G267" s="31"/>
      <c r="H267" s="31"/>
      <c r="I267" s="31"/>
      <c r="J267" s="31"/>
      <c r="K267" s="31"/>
      <c r="L267" s="31"/>
    </row>
    <row r="268" spans="2:12" ht="12.75">
      <c r="B268" s="31"/>
      <c r="C268" s="31"/>
      <c r="D268" s="31"/>
      <c r="E268" s="31"/>
      <c r="F268" s="31"/>
      <c r="G268" s="31"/>
      <c r="H268" s="31"/>
      <c r="I268" s="31"/>
      <c r="J268" s="31"/>
      <c r="K268" s="31"/>
      <c r="L268" s="31"/>
    </row>
    <row r="269" spans="2:12" ht="12.75">
      <c r="B269" s="31"/>
      <c r="C269" s="31"/>
      <c r="D269" s="31"/>
      <c r="E269" s="31"/>
      <c r="F269" s="31"/>
      <c r="G269" s="31"/>
      <c r="H269" s="31"/>
      <c r="I269" s="31"/>
      <c r="J269" s="31"/>
      <c r="K269" s="31"/>
      <c r="L269" s="31"/>
    </row>
    <row r="270" spans="2:12" ht="12.75">
      <c r="B270" s="31"/>
      <c r="C270" s="31"/>
      <c r="D270" s="31"/>
      <c r="E270" s="31"/>
      <c r="F270" s="31"/>
      <c r="G270" s="31"/>
      <c r="H270" s="31"/>
      <c r="I270" s="31"/>
      <c r="J270" s="31"/>
      <c r="K270" s="31"/>
      <c r="L270" s="31"/>
    </row>
    <row r="271" spans="2:12" ht="12.75">
      <c r="B271" s="31"/>
      <c r="C271" s="31"/>
      <c r="D271" s="31"/>
      <c r="E271" s="31"/>
      <c r="F271" s="31"/>
      <c r="G271" s="31"/>
      <c r="H271" s="31"/>
      <c r="I271" s="31"/>
      <c r="J271" s="31"/>
      <c r="K271" s="31"/>
      <c r="L271" s="31"/>
    </row>
    <row r="272" spans="2:12" ht="12.75">
      <c r="B272" s="31"/>
      <c r="C272" s="31"/>
      <c r="D272" s="31"/>
      <c r="E272" s="31"/>
      <c r="F272" s="31"/>
      <c r="G272" s="31"/>
      <c r="H272" s="31"/>
      <c r="I272" s="31"/>
      <c r="J272" s="31"/>
      <c r="K272" s="31"/>
      <c r="L272" s="31"/>
    </row>
    <row r="273" spans="2:12" ht="12.75">
      <c r="B273" s="31"/>
      <c r="C273" s="31"/>
      <c r="D273" s="31"/>
      <c r="E273" s="31"/>
      <c r="F273" s="31"/>
      <c r="G273" s="31"/>
      <c r="H273" s="31"/>
      <c r="I273" s="31"/>
      <c r="J273" s="31"/>
      <c r="K273" s="31"/>
      <c r="L273" s="31"/>
    </row>
    <row r="274" spans="2:12" ht="12.75">
      <c r="B274" s="31"/>
      <c r="C274" s="31"/>
      <c r="D274" s="31"/>
      <c r="E274" s="31"/>
      <c r="F274" s="31"/>
      <c r="G274" s="31"/>
      <c r="H274" s="31"/>
      <c r="I274" s="31"/>
      <c r="J274" s="31"/>
      <c r="K274" s="31"/>
      <c r="L274" s="31"/>
    </row>
    <row r="275" spans="2:12" ht="12.75">
      <c r="B275" s="31"/>
      <c r="C275" s="31"/>
      <c r="D275" s="31"/>
      <c r="E275" s="31"/>
      <c r="F275" s="31"/>
      <c r="G275" s="31"/>
      <c r="H275" s="31"/>
      <c r="I275" s="31"/>
      <c r="J275" s="31"/>
      <c r="K275" s="31"/>
      <c r="L275" s="31"/>
    </row>
    <row r="276" spans="2:12" ht="12.75">
      <c r="B276" s="31"/>
      <c r="C276" s="31"/>
      <c r="D276" s="31"/>
      <c r="E276" s="31"/>
      <c r="F276" s="31"/>
      <c r="G276" s="31"/>
      <c r="H276" s="31"/>
      <c r="I276" s="31"/>
      <c r="J276" s="31"/>
      <c r="K276" s="31"/>
      <c r="L276" s="31"/>
    </row>
    <row r="277" spans="2:12" ht="12.75">
      <c r="B277" s="31"/>
      <c r="C277" s="31"/>
      <c r="D277" s="31"/>
      <c r="E277" s="31"/>
      <c r="F277" s="31"/>
      <c r="G277" s="31"/>
      <c r="H277" s="31"/>
      <c r="I277" s="31"/>
      <c r="J277" s="31"/>
      <c r="K277" s="31"/>
      <c r="L277" s="31"/>
    </row>
    <row r="278" spans="2:12" ht="12.75">
      <c r="B278" s="31"/>
      <c r="C278" s="31"/>
      <c r="D278" s="31"/>
      <c r="E278" s="31"/>
      <c r="F278" s="31"/>
      <c r="G278" s="31"/>
      <c r="H278" s="31"/>
      <c r="I278" s="31"/>
      <c r="J278" s="31"/>
      <c r="K278" s="31"/>
      <c r="L278" s="31"/>
    </row>
    <row r="279" spans="2:12" ht="12.75">
      <c r="B279" s="31"/>
      <c r="C279" s="31"/>
      <c r="D279" s="31"/>
      <c r="E279" s="31"/>
      <c r="F279" s="31"/>
      <c r="G279" s="31"/>
      <c r="H279" s="31"/>
      <c r="I279" s="31"/>
      <c r="J279" s="31"/>
      <c r="K279" s="31"/>
      <c r="L279" s="31"/>
    </row>
    <row r="280" spans="2:12" ht="12.75">
      <c r="B280" s="31"/>
      <c r="C280" s="31"/>
      <c r="D280" s="31"/>
      <c r="E280" s="31"/>
      <c r="F280" s="31"/>
      <c r="G280" s="31"/>
      <c r="H280" s="31"/>
      <c r="I280" s="31"/>
      <c r="J280" s="31"/>
      <c r="K280" s="31"/>
      <c r="L280" s="31"/>
    </row>
    <row r="281" spans="2:12" ht="12.75">
      <c r="B281" s="31"/>
      <c r="C281" s="31"/>
      <c r="D281" s="31"/>
      <c r="E281" s="31"/>
      <c r="F281" s="31"/>
      <c r="G281" s="31"/>
      <c r="H281" s="31"/>
      <c r="I281" s="31"/>
      <c r="J281" s="31"/>
      <c r="K281" s="31"/>
      <c r="L281" s="31"/>
    </row>
    <row r="282" spans="2:12" ht="12.75">
      <c r="B282" s="31"/>
      <c r="C282" s="31"/>
      <c r="D282" s="31"/>
      <c r="E282" s="31"/>
      <c r="F282" s="31"/>
      <c r="G282" s="31"/>
      <c r="H282" s="31"/>
      <c r="I282" s="31"/>
      <c r="J282" s="31"/>
      <c r="K282" s="31"/>
      <c r="L282" s="31"/>
    </row>
    <row r="283" spans="2:12" ht="12.75">
      <c r="B283" s="31"/>
      <c r="C283" s="31"/>
      <c r="D283" s="31"/>
      <c r="E283" s="31"/>
      <c r="F283" s="31"/>
      <c r="G283" s="31"/>
      <c r="H283" s="31"/>
      <c r="I283" s="31"/>
      <c r="J283" s="31"/>
      <c r="K283" s="31"/>
      <c r="L283" s="31"/>
    </row>
    <row r="284" spans="2:12" ht="12.75">
      <c r="B284" s="31"/>
      <c r="C284" s="31"/>
      <c r="D284" s="31"/>
      <c r="E284" s="31"/>
      <c r="F284" s="31"/>
      <c r="G284" s="31"/>
      <c r="H284" s="31"/>
      <c r="I284" s="31"/>
      <c r="J284" s="31"/>
      <c r="K284" s="31"/>
      <c r="L284" s="31"/>
    </row>
    <row r="285" spans="2:12" ht="12.75">
      <c r="B285" s="31"/>
      <c r="C285" s="31"/>
      <c r="D285" s="31"/>
      <c r="E285" s="31"/>
      <c r="F285" s="31"/>
      <c r="G285" s="31"/>
      <c r="H285" s="31"/>
      <c r="I285" s="31"/>
      <c r="J285" s="31"/>
      <c r="K285" s="31"/>
      <c r="L285" s="31"/>
    </row>
    <row r="286" spans="2:12" ht="12.75">
      <c r="B286" s="31"/>
      <c r="C286" s="31"/>
      <c r="D286" s="31"/>
      <c r="E286" s="31"/>
      <c r="F286" s="31"/>
      <c r="G286" s="31"/>
      <c r="H286" s="31"/>
      <c r="I286" s="31"/>
      <c r="J286" s="31"/>
      <c r="K286" s="31"/>
      <c r="L286" s="31"/>
    </row>
    <row r="287" spans="2:12" ht="12.75">
      <c r="B287" s="31"/>
      <c r="C287" s="31"/>
      <c r="D287" s="31"/>
      <c r="E287" s="31"/>
      <c r="F287" s="31"/>
      <c r="G287" s="31"/>
      <c r="H287" s="31"/>
      <c r="I287" s="31"/>
      <c r="J287" s="31"/>
      <c r="K287" s="31"/>
      <c r="L287" s="31"/>
    </row>
    <row r="288" spans="2:12" ht="12.75">
      <c r="B288" s="31"/>
      <c r="C288" s="31"/>
      <c r="D288" s="31"/>
      <c r="E288" s="31"/>
      <c r="F288" s="31"/>
      <c r="G288" s="31"/>
      <c r="H288" s="31"/>
      <c r="I288" s="31"/>
      <c r="J288" s="31"/>
      <c r="K288" s="31"/>
      <c r="L288" s="31"/>
    </row>
    <row r="289" spans="2:12" ht="12.75">
      <c r="B289" s="31"/>
      <c r="C289" s="31"/>
      <c r="D289" s="31"/>
      <c r="E289" s="31"/>
      <c r="F289" s="31"/>
      <c r="G289" s="31"/>
      <c r="H289" s="31"/>
      <c r="I289" s="31"/>
      <c r="J289" s="31"/>
      <c r="K289" s="31"/>
      <c r="L289" s="31"/>
    </row>
    <row r="290" spans="2:12" ht="12.75">
      <c r="B290" s="31"/>
      <c r="C290" s="31"/>
      <c r="D290" s="31"/>
      <c r="E290" s="31"/>
      <c r="F290" s="31"/>
      <c r="G290" s="31"/>
      <c r="H290" s="31"/>
      <c r="I290" s="31"/>
      <c r="J290" s="31"/>
      <c r="K290" s="31"/>
      <c r="L290" s="31"/>
    </row>
    <row r="291" spans="2:12" ht="12.75">
      <c r="B291" s="31"/>
      <c r="C291" s="31"/>
      <c r="D291" s="31"/>
      <c r="E291" s="31"/>
      <c r="F291" s="31"/>
      <c r="G291" s="31"/>
      <c r="H291" s="31"/>
      <c r="I291" s="31"/>
      <c r="J291" s="31"/>
      <c r="K291" s="31"/>
      <c r="L291" s="31"/>
    </row>
    <row r="292" spans="2:12" ht="12.75">
      <c r="B292" s="31"/>
      <c r="C292" s="31"/>
      <c r="D292" s="31"/>
      <c r="E292" s="31"/>
      <c r="F292" s="31"/>
      <c r="G292" s="31"/>
      <c r="H292" s="31"/>
      <c r="I292" s="31"/>
      <c r="J292" s="31"/>
      <c r="K292" s="31"/>
      <c r="L292" s="31"/>
    </row>
    <row r="293" spans="2:12" ht="12.75">
      <c r="B293" s="31"/>
      <c r="C293" s="31"/>
      <c r="D293" s="31"/>
      <c r="E293" s="31"/>
      <c r="F293" s="31"/>
      <c r="G293" s="31"/>
      <c r="H293" s="31"/>
      <c r="I293" s="31"/>
      <c r="J293" s="31"/>
      <c r="K293" s="31"/>
      <c r="L293" s="31"/>
    </row>
    <row r="294" spans="2:12" ht="12.75">
      <c r="B294" s="31"/>
      <c r="C294" s="31"/>
      <c r="D294" s="31"/>
      <c r="E294" s="31"/>
      <c r="F294" s="31"/>
      <c r="G294" s="31"/>
      <c r="H294" s="31"/>
      <c r="I294" s="31"/>
      <c r="J294" s="31"/>
      <c r="K294" s="31"/>
      <c r="L294" s="31"/>
    </row>
    <row r="295" spans="2:12" ht="12.75">
      <c r="B295" s="31"/>
      <c r="C295" s="31"/>
      <c r="D295" s="31"/>
      <c r="E295" s="31"/>
      <c r="F295" s="31"/>
      <c r="G295" s="31"/>
      <c r="H295" s="31"/>
      <c r="I295" s="31"/>
      <c r="J295" s="31"/>
      <c r="K295" s="31"/>
      <c r="L295" s="31"/>
    </row>
    <row r="296" spans="2:12" ht="12.75">
      <c r="B296" s="31"/>
      <c r="C296" s="31"/>
      <c r="D296" s="31"/>
      <c r="E296" s="31"/>
      <c r="F296" s="31"/>
      <c r="G296" s="31"/>
      <c r="H296" s="31"/>
      <c r="I296" s="31"/>
      <c r="J296" s="31"/>
      <c r="K296" s="31"/>
      <c r="L296" s="31"/>
    </row>
    <row r="297" spans="2:12" ht="12.75">
      <c r="B297" s="31"/>
      <c r="C297" s="31"/>
      <c r="D297" s="31"/>
      <c r="E297" s="31"/>
      <c r="F297" s="31"/>
      <c r="G297" s="31"/>
      <c r="H297" s="31"/>
      <c r="I297" s="31"/>
      <c r="J297" s="31"/>
      <c r="K297" s="31"/>
      <c r="L297" s="31"/>
    </row>
    <row r="298" spans="2:12" ht="12.75">
      <c r="B298" s="31"/>
      <c r="C298" s="31"/>
      <c r="D298" s="31"/>
      <c r="E298" s="31"/>
      <c r="F298" s="31"/>
      <c r="G298" s="31"/>
      <c r="H298" s="31"/>
      <c r="I298" s="31"/>
      <c r="J298" s="31"/>
      <c r="K298" s="31"/>
      <c r="L298" s="31"/>
    </row>
    <row r="299" spans="2:12" ht="12.75">
      <c r="B299" s="31"/>
      <c r="C299" s="31"/>
      <c r="D299" s="31"/>
      <c r="E299" s="31"/>
      <c r="F299" s="31"/>
      <c r="G299" s="31"/>
      <c r="H299" s="31"/>
      <c r="I299" s="31"/>
      <c r="J299" s="31"/>
      <c r="K299" s="31"/>
      <c r="L299" s="31"/>
    </row>
    <row r="300" spans="2:12" ht="12.75">
      <c r="B300" s="31"/>
      <c r="C300" s="31"/>
      <c r="D300" s="31"/>
      <c r="E300" s="31"/>
      <c r="F300" s="31"/>
      <c r="G300" s="31"/>
      <c r="H300" s="31"/>
      <c r="I300" s="31"/>
      <c r="J300" s="31"/>
      <c r="K300" s="31"/>
      <c r="L300" s="31"/>
    </row>
    <row r="301" spans="2:12" ht="12.75">
      <c r="B301" s="31"/>
      <c r="C301" s="31"/>
      <c r="D301" s="31"/>
      <c r="E301" s="31"/>
      <c r="F301" s="31"/>
      <c r="G301" s="31"/>
      <c r="H301" s="31"/>
      <c r="I301" s="31"/>
      <c r="J301" s="31"/>
      <c r="K301" s="31"/>
      <c r="L301" s="31"/>
    </row>
    <row r="302" spans="2:12" ht="12.75">
      <c r="B302" s="31"/>
      <c r="C302" s="31"/>
      <c r="D302" s="31"/>
      <c r="E302" s="31"/>
      <c r="F302" s="31"/>
      <c r="G302" s="31"/>
      <c r="H302" s="31"/>
      <c r="I302" s="31"/>
      <c r="J302" s="31"/>
      <c r="K302" s="31"/>
      <c r="L302" s="31"/>
    </row>
    <row r="303" spans="2:12" ht="12.75">
      <c r="B303" s="31"/>
      <c r="C303" s="31"/>
      <c r="D303" s="31"/>
      <c r="E303" s="31"/>
      <c r="F303" s="31"/>
      <c r="G303" s="31"/>
      <c r="H303" s="31"/>
      <c r="I303" s="31"/>
      <c r="J303" s="31"/>
      <c r="K303" s="31"/>
      <c r="L303" s="31"/>
    </row>
    <row r="304" spans="2:12" ht="12.75">
      <c r="B304" s="31"/>
      <c r="C304" s="31"/>
      <c r="D304" s="31"/>
      <c r="E304" s="31"/>
      <c r="F304" s="31"/>
      <c r="G304" s="31"/>
      <c r="H304" s="31"/>
      <c r="I304" s="31"/>
      <c r="J304" s="31"/>
      <c r="K304" s="31"/>
      <c r="L304" s="31"/>
    </row>
    <row r="305" spans="2:12" ht="12.75">
      <c r="B305" s="31"/>
      <c r="C305" s="31"/>
      <c r="D305" s="31"/>
      <c r="E305" s="31"/>
      <c r="F305" s="31"/>
      <c r="G305" s="31"/>
      <c r="H305" s="31"/>
      <c r="I305" s="31"/>
      <c r="J305" s="31"/>
      <c r="K305" s="31"/>
      <c r="L305" s="31"/>
    </row>
    <row r="306" spans="2:12" ht="12.75">
      <c r="B306" s="31"/>
      <c r="C306" s="31"/>
      <c r="D306" s="31"/>
      <c r="E306" s="31"/>
      <c r="F306" s="31"/>
      <c r="G306" s="31"/>
      <c r="H306" s="31"/>
      <c r="I306" s="31"/>
      <c r="J306" s="31"/>
      <c r="K306" s="31"/>
      <c r="L306" s="31"/>
    </row>
    <row r="307" spans="2:12" ht="12.75">
      <c r="B307" s="31"/>
      <c r="C307" s="31"/>
      <c r="D307" s="31"/>
      <c r="E307" s="31"/>
      <c r="F307" s="31"/>
      <c r="G307" s="31"/>
      <c r="H307" s="31"/>
      <c r="I307" s="31"/>
      <c r="J307" s="31"/>
      <c r="K307" s="31"/>
      <c r="L307" s="31"/>
    </row>
    <row r="308" spans="2:12" ht="12.75">
      <c r="B308" s="31"/>
      <c r="C308" s="31"/>
      <c r="D308" s="31"/>
      <c r="E308" s="31"/>
      <c r="F308" s="31"/>
      <c r="G308" s="31"/>
      <c r="H308" s="31"/>
      <c r="I308" s="31"/>
      <c r="J308" s="31"/>
      <c r="K308" s="31"/>
      <c r="L308" s="31"/>
    </row>
    <row r="309" spans="2:12" ht="12.75">
      <c r="B309" s="31"/>
      <c r="C309" s="31"/>
      <c r="D309" s="31"/>
      <c r="E309" s="31"/>
      <c r="F309" s="31"/>
      <c r="G309" s="31"/>
      <c r="H309" s="31"/>
      <c r="I309" s="31"/>
      <c r="J309" s="31"/>
      <c r="K309" s="31"/>
      <c r="L309" s="31"/>
    </row>
    <row r="310" spans="2:12" ht="12.75">
      <c r="B310" s="31"/>
      <c r="C310" s="31"/>
      <c r="D310" s="31"/>
      <c r="E310" s="31"/>
      <c r="F310" s="31"/>
      <c r="G310" s="31"/>
      <c r="H310" s="31"/>
      <c r="I310" s="31"/>
      <c r="J310" s="31"/>
      <c r="K310" s="31"/>
      <c r="L310" s="31"/>
    </row>
    <row r="311" spans="2:12" ht="12.75">
      <c r="B311" s="31"/>
      <c r="C311" s="31"/>
      <c r="D311" s="31"/>
      <c r="E311" s="31"/>
      <c r="F311" s="31"/>
      <c r="G311" s="31"/>
      <c r="H311" s="31"/>
      <c r="I311" s="31"/>
      <c r="J311" s="31"/>
      <c r="K311" s="31"/>
      <c r="L311" s="31"/>
    </row>
    <row r="312" spans="2:12" ht="12.75">
      <c r="B312" s="31"/>
      <c r="C312" s="31"/>
      <c r="D312" s="31"/>
      <c r="E312" s="31"/>
      <c r="F312" s="31"/>
      <c r="G312" s="31"/>
      <c r="H312" s="31"/>
      <c r="I312" s="31"/>
      <c r="J312" s="31"/>
      <c r="K312" s="31"/>
      <c r="L312" s="31"/>
    </row>
    <row r="313" spans="2:12" ht="12.75">
      <c r="B313" s="31"/>
      <c r="C313" s="31"/>
      <c r="D313" s="31"/>
      <c r="E313" s="31"/>
      <c r="F313" s="31"/>
      <c r="G313" s="31"/>
      <c r="H313" s="31"/>
      <c r="I313" s="31"/>
      <c r="J313" s="31"/>
      <c r="K313" s="31"/>
      <c r="L313" s="31"/>
    </row>
    <row r="314" spans="2:12" ht="12.75">
      <c r="B314" s="31"/>
      <c r="C314" s="31"/>
      <c r="D314" s="31"/>
      <c r="E314" s="31"/>
      <c r="F314" s="31"/>
      <c r="G314" s="31"/>
      <c r="H314" s="31"/>
      <c r="I314" s="31"/>
      <c r="J314" s="31"/>
      <c r="K314" s="31"/>
      <c r="L314" s="31"/>
    </row>
    <row r="315" spans="2:12" ht="12.75">
      <c r="B315" s="31"/>
      <c r="C315" s="31"/>
      <c r="D315" s="31"/>
      <c r="E315" s="31"/>
      <c r="F315" s="31"/>
      <c r="G315" s="31"/>
      <c r="H315" s="31"/>
      <c r="I315" s="31"/>
      <c r="J315" s="31"/>
      <c r="K315" s="31"/>
      <c r="L315" s="31"/>
    </row>
    <row r="316" spans="2:12" ht="12.75">
      <c r="B316" s="31"/>
      <c r="C316" s="31"/>
      <c r="D316" s="31"/>
      <c r="E316" s="31"/>
      <c r="F316" s="31"/>
      <c r="G316" s="31"/>
      <c r="H316" s="31"/>
      <c r="I316" s="31"/>
      <c r="J316" s="31"/>
      <c r="K316" s="31"/>
      <c r="L316" s="31"/>
    </row>
    <row r="317" spans="2:12" ht="12.75">
      <c r="B317" s="31"/>
      <c r="C317" s="31"/>
      <c r="D317" s="31"/>
      <c r="E317" s="31"/>
      <c r="F317" s="31"/>
      <c r="G317" s="31"/>
      <c r="H317" s="31"/>
      <c r="I317" s="31"/>
      <c r="J317" s="31"/>
      <c r="K317" s="31"/>
      <c r="L317" s="31"/>
    </row>
    <row r="318" spans="2:12" ht="12.75">
      <c r="B318" s="31"/>
      <c r="C318" s="31"/>
      <c r="D318" s="31"/>
      <c r="E318" s="31"/>
      <c r="F318" s="31"/>
      <c r="G318" s="31"/>
      <c r="H318" s="31"/>
      <c r="I318" s="31"/>
      <c r="J318" s="31"/>
      <c r="K318" s="31"/>
      <c r="L318" s="31"/>
    </row>
    <row r="319" spans="2:12" ht="12.75">
      <c r="B319" s="31"/>
      <c r="C319" s="31"/>
      <c r="D319" s="31"/>
      <c r="E319" s="31"/>
      <c r="F319" s="31"/>
      <c r="G319" s="31"/>
      <c r="H319" s="31"/>
      <c r="I319" s="31"/>
      <c r="J319" s="31"/>
      <c r="K319" s="31"/>
      <c r="L319" s="31"/>
    </row>
    <row r="320" spans="2:12" ht="12.75">
      <c r="B320" s="31"/>
      <c r="C320" s="31"/>
      <c r="D320" s="31"/>
      <c r="E320" s="31"/>
      <c r="F320" s="31"/>
      <c r="G320" s="31"/>
      <c r="H320" s="31"/>
      <c r="I320" s="31"/>
      <c r="J320" s="31"/>
      <c r="K320" s="31"/>
      <c r="L320" s="31"/>
    </row>
    <row r="321" spans="2:12" ht="12.75">
      <c r="B321" s="31"/>
      <c r="C321" s="31"/>
      <c r="D321" s="31"/>
      <c r="E321" s="31"/>
      <c r="F321" s="31"/>
      <c r="G321" s="31"/>
      <c r="H321" s="31"/>
      <c r="I321" s="31"/>
      <c r="J321" s="31"/>
      <c r="K321" s="31"/>
      <c r="L321" s="31"/>
    </row>
    <row r="322" spans="2:12" ht="12.75">
      <c r="B322" s="31"/>
      <c r="C322" s="31"/>
      <c r="D322" s="31"/>
      <c r="E322" s="31"/>
      <c r="F322" s="31"/>
      <c r="G322" s="31"/>
      <c r="H322" s="31"/>
      <c r="I322" s="31"/>
      <c r="J322" s="31"/>
      <c r="K322" s="31"/>
      <c r="L322" s="31"/>
    </row>
    <row r="323" spans="2:12" ht="12.75">
      <c r="B323" s="31"/>
      <c r="C323" s="31"/>
      <c r="D323" s="31"/>
      <c r="E323" s="31"/>
      <c r="F323" s="31"/>
      <c r="G323" s="31"/>
      <c r="H323" s="31"/>
      <c r="I323" s="31"/>
      <c r="J323" s="31"/>
      <c r="K323" s="31"/>
      <c r="L323" s="31"/>
    </row>
    <row r="324" spans="2:12" ht="12.75">
      <c r="B324" s="31"/>
      <c r="C324" s="31"/>
      <c r="D324" s="31"/>
      <c r="E324" s="31"/>
      <c r="F324" s="31"/>
      <c r="G324" s="31"/>
      <c r="H324" s="31"/>
      <c r="I324" s="31"/>
      <c r="J324" s="31"/>
      <c r="K324" s="31"/>
      <c r="L324" s="31"/>
    </row>
    <row r="325" spans="2:12" ht="12.75">
      <c r="B325" s="31"/>
      <c r="C325" s="31"/>
      <c r="D325" s="31"/>
      <c r="E325" s="31"/>
      <c r="F325" s="31"/>
      <c r="G325" s="31"/>
      <c r="H325" s="31"/>
      <c r="I325" s="31"/>
      <c r="J325" s="31"/>
      <c r="K325" s="31"/>
      <c r="L325" s="31"/>
    </row>
    <row r="326" spans="2:12" ht="12.75">
      <c r="B326" s="31"/>
      <c r="C326" s="31"/>
      <c r="D326" s="31"/>
      <c r="E326" s="31"/>
      <c r="F326" s="31"/>
      <c r="G326" s="31"/>
      <c r="H326" s="31"/>
      <c r="I326" s="31"/>
      <c r="J326" s="31"/>
      <c r="K326" s="31"/>
      <c r="L326" s="31"/>
    </row>
    <row r="327" spans="2:12" ht="12.75">
      <c r="B327" s="31"/>
      <c r="C327" s="31"/>
      <c r="D327" s="31"/>
      <c r="E327" s="31"/>
      <c r="F327" s="31"/>
      <c r="G327" s="31"/>
      <c r="H327" s="31"/>
      <c r="I327" s="31"/>
      <c r="J327" s="31"/>
      <c r="K327" s="31"/>
      <c r="L327" s="31"/>
    </row>
    <row r="328" spans="2:12" ht="12.75">
      <c r="B328" s="31"/>
      <c r="C328" s="31"/>
      <c r="D328" s="31"/>
      <c r="E328" s="31"/>
      <c r="F328" s="31"/>
      <c r="G328" s="31"/>
      <c r="H328" s="31"/>
      <c r="I328" s="31"/>
      <c r="J328" s="31"/>
      <c r="K328" s="31"/>
      <c r="L328" s="31"/>
    </row>
    <row r="329" spans="2:12" ht="12.75">
      <c r="B329" s="31"/>
      <c r="C329" s="31"/>
      <c r="D329" s="31"/>
      <c r="E329" s="31"/>
      <c r="F329" s="31"/>
      <c r="G329" s="31"/>
      <c r="H329" s="31"/>
      <c r="I329" s="31"/>
      <c r="J329" s="31"/>
      <c r="K329" s="31"/>
      <c r="L329" s="31"/>
    </row>
    <row r="330" spans="2:12" ht="12.75">
      <c r="B330" s="31"/>
      <c r="C330" s="31"/>
      <c r="D330" s="31"/>
      <c r="E330" s="31"/>
      <c r="F330" s="31"/>
      <c r="G330" s="31"/>
      <c r="H330" s="31"/>
      <c r="I330" s="31"/>
      <c r="J330" s="31"/>
      <c r="K330" s="31"/>
      <c r="L330" s="31"/>
    </row>
    <row r="331" spans="2:12" ht="12.75">
      <c r="B331" s="31"/>
      <c r="C331" s="31"/>
      <c r="D331" s="31"/>
      <c r="E331" s="31"/>
      <c r="F331" s="31"/>
      <c r="G331" s="31"/>
      <c r="H331" s="31"/>
      <c r="I331" s="31"/>
      <c r="J331" s="31"/>
      <c r="K331" s="31"/>
      <c r="L331" s="31"/>
    </row>
    <row r="332" spans="2:12" ht="12.75">
      <c r="B332" s="31"/>
      <c r="C332" s="31"/>
      <c r="D332" s="31"/>
      <c r="E332" s="31"/>
      <c r="F332" s="31"/>
      <c r="G332" s="31"/>
      <c r="H332" s="31"/>
      <c r="I332" s="31"/>
      <c r="J332" s="31"/>
      <c r="K332" s="31"/>
      <c r="L332" s="31"/>
    </row>
    <row r="333" spans="2:12" ht="12.75">
      <c r="B333" s="31"/>
      <c r="C333" s="31"/>
      <c r="D333" s="31"/>
      <c r="E333" s="31"/>
      <c r="F333" s="31"/>
      <c r="G333" s="31"/>
      <c r="H333" s="31"/>
      <c r="I333" s="31"/>
      <c r="J333" s="31"/>
      <c r="K333" s="31"/>
      <c r="L333" s="31"/>
    </row>
    <row r="334" spans="2:12" ht="12.75">
      <c r="B334" s="31"/>
      <c r="C334" s="31"/>
      <c r="D334" s="31"/>
      <c r="E334" s="31"/>
      <c r="F334" s="31"/>
      <c r="G334" s="31"/>
      <c r="H334" s="31"/>
      <c r="I334" s="31"/>
      <c r="J334" s="31"/>
      <c r="K334" s="31"/>
      <c r="L334" s="31"/>
    </row>
    <row r="335" spans="2:12" ht="12.75">
      <c r="B335" s="31"/>
      <c r="C335" s="31"/>
      <c r="D335" s="31"/>
      <c r="E335" s="31"/>
      <c r="F335" s="31"/>
      <c r="G335" s="31"/>
      <c r="H335" s="31"/>
      <c r="I335" s="31"/>
      <c r="J335" s="31"/>
      <c r="K335" s="31"/>
      <c r="L335" s="31"/>
    </row>
    <row r="336" spans="2:12" ht="12.75">
      <c r="B336" s="31"/>
      <c r="C336" s="31"/>
      <c r="D336" s="31"/>
      <c r="E336" s="31"/>
      <c r="F336" s="31"/>
      <c r="G336" s="31"/>
      <c r="H336" s="31"/>
      <c r="I336" s="31"/>
      <c r="J336" s="31"/>
      <c r="K336" s="31"/>
      <c r="L336" s="31"/>
    </row>
    <row r="337" spans="2:12" ht="12.75">
      <c r="B337" s="31"/>
      <c r="C337" s="31"/>
      <c r="D337" s="31"/>
      <c r="E337" s="31"/>
      <c r="F337" s="31"/>
      <c r="G337" s="31"/>
      <c r="H337" s="31"/>
      <c r="I337" s="31"/>
      <c r="J337" s="31"/>
      <c r="K337" s="31"/>
      <c r="L337" s="31"/>
    </row>
    <row r="338" spans="2:12" ht="12.75">
      <c r="B338" s="31"/>
      <c r="C338" s="31"/>
      <c r="D338" s="31"/>
      <c r="E338" s="31"/>
      <c r="F338" s="31"/>
      <c r="G338" s="31"/>
      <c r="H338" s="31"/>
      <c r="I338" s="31"/>
      <c r="J338" s="31"/>
      <c r="K338" s="31"/>
      <c r="L338" s="31"/>
    </row>
    <row r="339" spans="2:12" ht="12.75">
      <c r="B339" s="31"/>
      <c r="C339" s="31"/>
      <c r="D339" s="31"/>
      <c r="E339" s="31"/>
      <c r="F339" s="31"/>
      <c r="G339" s="31"/>
      <c r="H339" s="31"/>
      <c r="I339" s="31"/>
      <c r="J339" s="31"/>
      <c r="K339" s="31"/>
      <c r="L339" s="31"/>
    </row>
    <row r="340" spans="2:12" ht="12.75">
      <c r="B340" s="31"/>
      <c r="C340" s="31"/>
      <c r="D340" s="31"/>
      <c r="E340" s="31"/>
      <c r="F340" s="31"/>
      <c r="G340" s="31"/>
      <c r="H340" s="31"/>
      <c r="I340" s="31"/>
      <c r="J340" s="31"/>
      <c r="K340" s="31"/>
      <c r="L340" s="31"/>
    </row>
    <row r="341" spans="2:12" ht="12.75">
      <c r="B341" s="31"/>
      <c r="C341" s="31"/>
      <c r="D341" s="31"/>
      <c r="E341" s="31"/>
      <c r="F341" s="31"/>
      <c r="G341" s="31"/>
      <c r="H341" s="31"/>
      <c r="I341" s="31"/>
      <c r="J341" s="31"/>
      <c r="K341" s="31"/>
      <c r="L341" s="31"/>
    </row>
    <row r="342" spans="2:12" ht="12.75">
      <c r="B342" s="31"/>
      <c r="C342" s="31"/>
      <c r="D342" s="31"/>
      <c r="E342" s="31"/>
      <c r="F342" s="31"/>
      <c r="G342" s="31"/>
      <c r="H342" s="31"/>
      <c r="I342" s="31"/>
      <c r="J342" s="31"/>
      <c r="K342" s="31"/>
      <c r="L342" s="31"/>
    </row>
    <row r="343" spans="2:12" ht="12.75">
      <c r="B343" s="31"/>
      <c r="C343" s="31"/>
      <c r="D343" s="31"/>
      <c r="E343" s="31"/>
      <c r="F343" s="31"/>
      <c r="G343" s="31"/>
      <c r="H343" s="31"/>
      <c r="I343" s="31"/>
      <c r="J343" s="31"/>
      <c r="K343" s="31"/>
      <c r="L343" s="31"/>
    </row>
    <row r="344" spans="2:12" ht="12.75">
      <c r="B344" s="31"/>
      <c r="C344" s="31"/>
      <c r="D344" s="31"/>
      <c r="E344" s="31"/>
      <c r="F344" s="31"/>
      <c r="G344" s="31"/>
      <c r="H344" s="31"/>
      <c r="I344" s="31"/>
      <c r="J344" s="31"/>
      <c r="K344" s="31"/>
      <c r="L344" s="31"/>
    </row>
    <row r="345" spans="2:12" ht="12.75">
      <c r="B345" s="31"/>
      <c r="C345" s="31"/>
      <c r="D345" s="31"/>
      <c r="E345" s="31"/>
      <c r="F345" s="31"/>
      <c r="G345" s="31"/>
      <c r="H345" s="31"/>
      <c r="I345" s="31"/>
      <c r="J345" s="31"/>
      <c r="K345" s="31"/>
      <c r="L345" s="31"/>
    </row>
    <row r="346" spans="2:12" ht="12.75">
      <c r="B346" s="31"/>
      <c r="C346" s="31"/>
      <c r="D346" s="31"/>
      <c r="E346" s="31"/>
      <c r="F346" s="31"/>
      <c r="G346" s="31"/>
      <c r="H346" s="31"/>
      <c r="I346" s="31"/>
      <c r="J346" s="31"/>
      <c r="K346" s="31"/>
      <c r="L346" s="31"/>
    </row>
    <row r="347" spans="2:12" ht="12.75">
      <c r="B347" s="31"/>
      <c r="C347" s="31"/>
      <c r="D347" s="31"/>
      <c r="E347" s="31"/>
      <c r="F347" s="31"/>
      <c r="G347" s="31"/>
      <c r="H347" s="31"/>
      <c r="I347" s="31"/>
      <c r="J347" s="31"/>
      <c r="K347" s="31"/>
      <c r="L347" s="31"/>
    </row>
    <row r="348" spans="2:12" ht="12.75">
      <c r="B348" s="31"/>
      <c r="C348" s="31"/>
      <c r="D348" s="31"/>
      <c r="E348" s="31"/>
      <c r="F348" s="31"/>
      <c r="G348" s="31"/>
      <c r="H348" s="31"/>
      <c r="I348" s="31"/>
      <c r="J348" s="31"/>
      <c r="K348" s="31"/>
      <c r="L348" s="31"/>
    </row>
    <row r="349" spans="2:12" ht="12.75">
      <c r="B349" s="31"/>
      <c r="C349" s="31"/>
      <c r="D349" s="31"/>
      <c r="E349" s="31"/>
      <c r="F349" s="31"/>
      <c r="G349" s="31"/>
      <c r="H349" s="31"/>
      <c r="I349" s="31"/>
      <c r="J349" s="31"/>
      <c r="K349" s="31"/>
      <c r="L349" s="31"/>
    </row>
    <row r="350" spans="2:12" ht="12.75">
      <c r="B350" s="31"/>
      <c r="C350" s="31"/>
      <c r="D350" s="31"/>
      <c r="E350" s="31"/>
      <c r="F350" s="31"/>
      <c r="G350" s="31"/>
      <c r="H350" s="31"/>
      <c r="I350" s="31"/>
      <c r="J350" s="31"/>
      <c r="K350" s="31"/>
      <c r="L350" s="31"/>
    </row>
    <row r="351" spans="2:12" ht="12.75">
      <c r="B351" s="31"/>
      <c r="C351" s="31"/>
      <c r="D351" s="31"/>
      <c r="E351" s="31"/>
      <c r="F351" s="31"/>
      <c r="G351" s="31"/>
      <c r="H351" s="31"/>
      <c r="I351" s="31"/>
      <c r="J351" s="31"/>
      <c r="K351" s="31"/>
      <c r="L351" s="31"/>
    </row>
    <row r="352" spans="2:12" ht="12.75">
      <c r="B352" s="31"/>
      <c r="C352" s="31"/>
      <c r="D352" s="31"/>
      <c r="E352" s="31"/>
      <c r="F352" s="31"/>
      <c r="G352" s="31"/>
      <c r="H352" s="31"/>
      <c r="I352" s="31"/>
      <c r="J352" s="31"/>
      <c r="K352" s="31"/>
      <c r="L352" s="31"/>
    </row>
    <row r="353" spans="2:12" ht="12.75">
      <c r="B353" s="31"/>
      <c r="C353" s="31"/>
      <c r="D353" s="31"/>
      <c r="E353" s="31"/>
      <c r="F353" s="31"/>
      <c r="G353" s="31"/>
      <c r="H353" s="31"/>
      <c r="I353" s="31"/>
      <c r="J353" s="31"/>
      <c r="K353" s="31"/>
      <c r="L353" s="31"/>
    </row>
    <row r="354" spans="2:12" ht="12.75">
      <c r="B354" s="31"/>
      <c r="C354" s="31"/>
      <c r="D354" s="31"/>
      <c r="E354" s="31"/>
      <c r="F354" s="31"/>
      <c r="G354" s="31"/>
      <c r="H354" s="31"/>
      <c r="I354" s="31"/>
      <c r="J354" s="31"/>
      <c r="K354" s="31"/>
      <c r="L354" s="31"/>
    </row>
    <row r="355" spans="2:12" ht="12.75">
      <c r="B355" s="31"/>
      <c r="C355" s="31"/>
      <c r="D355" s="31"/>
      <c r="E355" s="31"/>
      <c r="F355" s="31"/>
      <c r="G355" s="31"/>
      <c r="H355" s="31"/>
      <c r="I355" s="31"/>
      <c r="J355" s="31"/>
      <c r="K355" s="31"/>
      <c r="L355" s="31"/>
    </row>
    <row r="356" spans="2:12" ht="12.75">
      <c r="B356" s="31"/>
      <c r="C356" s="31"/>
      <c r="D356" s="31"/>
      <c r="E356" s="31"/>
      <c r="F356" s="31"/>
      <c r="G356" s="31"/>
      <c r="H356" s="31"/>
      <c r="I356" s="31"/>
      <c r="J356" s="31"/>
      <c r="K356" s="31"/>
      <c r="L356" s="31"/>
    </row>
    <row r="357" spans="2:12" ht="12.75">
      <c r="B357" s="31"/>
      <c r="C357" s="31"/>
      <c r="D357" s="31"/>
      <c r="E357" s="31"/>
      <c r="F357" s="31"/>
      <c r="G357" s="31"/>
      <c r="H357" s="31"/>
      <c r="I357" s="31"/>
      <c r="J357" s="31"/>
      <c r="K357" s="31"/>
      <c r="L357" s="31"/>
    </row>
    <row r="358" spans="2:12" ht="12.75">
      <c r="B358" s="31"/>
      <c r="C358" s="31"/>
      <c r="D358" s="31"/>
      <c r="E358" s="31"/>
      <c r="F358" s="31"/>
      <c r="G358" s="31"/>
      <c r="H358" s="31"/>
      <c r="I358" s="31"/>
      <c r="J358" s="31"/>
      <c r="K358" s="31"/>
      <c r="L358" s="31"/>
    </row>
    <row r="359" spans="2:12" ht="12.75">
      <c r="B359" s="31"/>
      <c r="C359" s="31"/>
      <c r="D359" s="31"/>
      <c r="E359" s="31"/>
      <c r="F359" s="31"/>
      <c r="G359" s="31"/>
      <c r="H359" s="31"/>
      <c r="I359" s="31"/>
      <c r="J359" s="31"/>
      <c r="K359" s="31"/>
      <c r="L359" s="31"/>
    </row>
    <row r="360" spans="2:12" ht="12.75">
      <c r="B360" s="31"/>
      <c r="C360" s="31"/>
      <c r="D360" s="31"/>
      <c r="E360" s="31"/>
      <c r="F360" s="31"/>
      <c r="G360" s="31"/>
      <c r="H360" s="31"/>
      <c r="I360" s="31"/>
      <c r="J360" s="31"/>
      <c r="K360" s="31"/>
      <c r="L360" s="31"/>
    </row>
    <row r="361" spans="2:12" ht="12.75">
      <c r="B361" s="31"/>
      <c r="C361" s="31"/>
      <c r="D361" s="31"/>
      <c r="E361" s="31"/>
      <c r="F361" s="31"/>
      <c r="G361" s="31"/>
      <c r="H361" s="31"/>
      <c r="I361" s="31"/>
      <c r="J361" s="31"/>
      <c r="K361" s="31"/>
      <c r="L361" s="31"/>
    </row>
    <row r="362" spans="2:12" ht="12.75">
      <c r="B362" s="31"/>
      <c r="C362" s="31"/>
      <c r="D362" s="31"/>
      <c r="E362" s="31"/>
      <c r="F362" s="31"/>
      <c r="G362" s="31"/>
      <c r="H362" s="31"/>
      <c r="I362" s="31"/>
      <c r="J362" s="31"/>
      <c r="K362" s="31"/>
      <c r="L362" s="31"/>
    </row>
    <row r="363" spans="2:12" ht="12.75">
      <c r="B363" s="31"/>
      <c r="C363" s="31"/>
      <c r="D363" s="31"/>
      <c r="E363" s="31"/>
      <c r="F363" s="31"/>
      <c r="G363" s="31"/>
      <c r="H363" s="31"/>
      <c r="I363" s="31"/>
      <c r="J363" s="31"/>
      <c r="K363" s="31"/>
      <c r="L363" s="31"/>
    </row>
    <row r="364" spans="2:12" ht="12.75">
      <c r="B364" s="31"/>
      <c r="C364" s="31"/>
      <c r="D364" s="31"/>
      <c r="E364" s="31"/>
      <c r="F364" s="31"/>
      <c r="G364" s="31"/>
      <c r="H364" s="31"/>
      <c r="I364" s="31"/>
      <c r="J364" s="31"/>
      <c r="K364" s="31"/>
      <c r="L364" s="31"/>
    </row>
    <row r="365" spans="2:12" ht="12.75">
      <c r="B365" s="31"/>
      <c r="C365" s="31"/>
      <c r="D365" s="31"/>
      <c r="E365" s="31"/>
      <c r="F365" s="31"/>
      <c r="G365" s="31"/>
      <c r="H365" s="31"/>
      <c r="I365" s="31"/>
      <c r="J365" s="31"/>
      <c r="K365" s="31"/>
      <c r="L365" s="31"/>
    </row>
    <row r="366" spans="2:12" ht="12.75">
      <c r="B366" s="31"/>
      <c r="C366" s="31"/>
      <c r="D366" s="31"/>
      <c r="E366" s="31"/>
      <c r="F366" s="31"/>
      <c r="G366" s="31"/>
      <c r="H366" s="31"/>
      <c r="I366" s="31"/>
      <c r="J366" s="31"/>
      <c r="K366" s="31"/>
      <c r="L366" s="31"/>
    </row>
    <row r="367" spans="2:12" ht="12.75">
      <c r="B367" s="31"/>
      <c r="C367" s="31"/>
      <c r="D367" s="31"/>
      <c r="E367" s="31"/>
      <c r="F367" s="31"/>
      <c r="G367" s="31"/>
      <c r="H367" s="31"/>
      <c r="I367" s="31"/>
      <c r="J367" s="31"/>
      <c r="K367" s="31"/>
      <c r="L367" s="31"/>
    </row>
    <row r="368" spans="2:12" ht="12.75">
      <c r="B368" s="31"/>
      <c r="C368" s="31"/>
      <c r="D368" s="31"/>
      <c r="E368" s="31"/>
      <c r="F368" s="31"/>
      <c r="G368" s="31"/>
      <c r="H368" s="31"/>
      <c r="I368" s="31"/>
      <c r="J368" s="31"/>
      <c r="K368" s="31"/>
      <c r="L368" s="31"/>
    </row>
    <row r="369" spans="2:12" ht="12.75">
      <c r="B369" s="31"/>
      <c r="C369" s="31"/>
      <c r="D369" s="31"/>
      <c r="E369" s="31"/>
      <c r="F369" s="31"/>
      <c r="G369" s="31"/>
      <c r="H369" s="31"/>
      <c r="I369" s="31"/>
      <c r="J369" s="31"/>
      <c r="K369" s="31"/>
      <c r="L369" s="31"/>
    </row>
    <row r="370" spans="2:12" ht="12.75">
      <c r="B370" s="31"/>
      <c r="C370" s="31"/>
      <c r="D370" s="31"/>
      <c r="E370" s="31"/>
      <c r="F370" s="31"/>
      <c r="G370" s="31"/>
      <c r="H370" s="31"/>
      <c r="I370" s="31"/>
      <c r="J370" s="31"/>
      <c r="K370" s="31"/>
      <c r="L370" s="31"/>
    </row>
    <row r="371" spans="2:12" ht="12.75">
      <c r="B371" s="31"/>
      <c r="C371" s="31"/>
      <c r="D371" s="31"/>
      <c r="E371" s="31"/>
      <c r="F371" s="31"/>
      <c r="G371" s="31"/>
      <c r="H371" s="31"/>
      <c r="I371" s="31"/>
      <c r="J371" s="31"/>
      <c r="K371" s="31"/>
      <c r="L371" s="31"/>
    </row>
    <row r="372" spans="2:12" ht="12.75">
      <c r="B372" s="31"/>
      <c r="C372" s="31"/>
      <c r="D372" s="31"/>
      <c r="E372" s="31"/>
      <c r="F372" s="31"/>
      <c r="G372" s="31"/>
      <c r="H372" s="31"/>
      <c r="I372" s="31"/>
      <c r="J372" s="31"/>
      <c r="K372" s="31"/>
      <c r="L372" s="31"/>
    </row>
    <row r="373" spans="2:12" ht="12.75">
      <c r="B373" s="31"/>
      <c r="C373" s="31"/>
      <c r="D373" s="31"/>
      <c r="E373" s="31"/>
      <c r="F373" s="31"/>
      <c r="G373" s="31"/>
      <c r="H373" s="31"/>
      <c r="I373" s="31"/>
      <c r="J373" s="31"/>
      <c r="K373" s="31"/>
      <c r="L373" s="31"/>
    </row>
    <row r="374" spans="2:12" ht="12.75">
      <c r="B374" s="31"/>
      <c r="C374" s="31"/>
      <c r="D374" s="31"/>
      <c r="E374" s="31"/>
      <c r="F374" s="31"/>
      <c r="G374" s="31"/>
      <c r="H374" s="31"/>
      <c r="I374" s="31"/>
      <c r="J374" s="31"/>
      <c r="K374" s="31"/>
      <c r="L374" s="31"/>
    </row>
    <row r="375" spans="2:12" ht="12.75">
      <c r="B375" s="31"/>
      <c r="C375" s="31"/>
      <c r="D375" s="31"/>
      <c r="E375" s="31"/>
      <c r="F375" s="31"/>
      <c r="G375" s="31"/>
      <c r="H375" s="31"/>
      <c r="I375" s="31"/>
      <c r="J375" s="31"/>
      <c r="K375" s="31"/>
      <c r="L375" s="31"/>
    </row>
    <row r="376" spans="2:12" ht="12.75">
      <c r="B376" s="31"/>
      <c r="C376" s="31"/>
      <c r="D376" s="31"/>
      <c r="E376" s="31"/>
      <c r="F376" s="31"/>
      <c r="G376" s="31"/>
      <c r="H376" s="31"/>
      <c r="I376" s="31"/>
      <c r="J376" s="31"/>
      <c r="K376" s="31"/>
      <c r="L376" s="31"/>
    </row>
    <row r="377" spans="2:12" ht="12.75">
      <c r="B377" s="31"/>
      <c r="C377" s="31"/>
      <c r="D377" s="31"/>
      <c r="E377" s="31"/>
      <c r="F377" s="31"/>
      <c r="G377" s="31"/>
      <c r="H377" s="31"/>
      <c r="I377" s="31"/>
      <c r="J377" s="31"/>
      <c r="K377" s="31"/>
      <c r="L377" s="31"/>
    </row>
    <row r="378" spans="2:12" ht="12.75">
      <c r="B378" s="31"/>
      <c r="C378" s="31"/>
      <c r="D378" s="31"/>
      <c r="E378" s="31"/>
      <c r="F378" s="31"/>
      <c r="G378" s="31"/>
      <c r="H378" s="31"/>
      <c r="I378" s="31"/>
      <c r="J378" s="31"/>
      <c r="K378" s="31"/>
      <c r="L378" s="31"/>
    </row>
    <row r="379" spans="2:12" ht="12.75">
      <c r="B379" s="31"/>
      <c r="C379" s="31"/>
      <c r="D379" s="31"/>
      <c r="E379" s="31"/>
      <c r="F379" s="31"/>
      <c r="G379" s="31"/>
      <c r="H379" s="31"/>
      <c r="I379" s="31"/>
      <c r="J379" s="31"/>
      <c r="K379" s="31"/>
      <c r="L379" s="31"/>
    </row>
    <row r="380" spans="2:12" ht="12.75">
      <c r="B380" s="31"/>
      <c r="C380" s="31"/>
      <c r="D380" s="31"/>
      <c r="E380" s="31"/>
      <c r="F380" s="31"/>
      <c r="G380" s="31"/>
      <c r="H380" s="31"/>
      <c r="I380" s="31"/>
      <c r="J380" s="31"/>
      <c r="K380" s="31"/>
      <c r="L380" s="31"/>
    </row>
    <row r="381" spans="2:12" ht="12.75">
      <c r="B381" s="31"/>
      <c r="C381" s="31"/>
      <c r="D381" s="31"/>
      <c r="E381" s="31"/>
      <c r="F381" s="31"/>
      <c r="G381" s="31"/>
      <c r="H381" s="31"/>
      <c r="I381" s="31"/>
      <c r="J381" s="31"/>
      <c r="K381" s="31"/>
      <c r="L381" s="31"/>
    </row>
    <row r="382" spans="2:12" ht="12.75">
      <c r="B382" s="31"/>
      <c r="C382" s="31"/>
      <c r="D382" s="31"/>
      <c r="E382" s="31"/>
      <c r="F382" s="31"/>
      <c r="G382" s="31"/>
      <c r="H382" s="31"/>
      <c r="I382" s="31"/>
      <c r="J382" s="31"/>
      <c r="K382" s="31"/>
      <c r="L382" s="31"/>
    </row>
    <row r="383" spans="2:12" ht="12.75">
      <c r="B383" s="31"/>
      <c r="C383" s="31"/>
      <c r="D383" s="31"/>
      <c r="E383" s="31"/>
      <c r="F383" s="31"/>
      <c r="G383" s="31"/>
      <c r="H383" s="31"/>
      <c r="I383" s="31"/>
      <c r="J383" s="31"/>
      <c r="K383" s="31"/>
      <c r="L383" s="31"/>
    </row>
    <row r="384" spans="2:12" ht="12.75">
      <c r="B384" s="31"/>
      <c r="C384" s="31"/>
      <c r="D384" s="31"/>
      <c r="E384" s="31"/>
      <c r="F384" s="31"/>
      <c r="G384" s="31"/>
      <c r="H384" s="31"/>
      <c r="I384" s="31"/>
      <c r="J384" s="31"/>
      <c r="K384" s="31"/>
      <c r="L384" s="31"/>
    </row>
    <row r="385" spans="2:12" ht="12.75">
      <c r="B385" s="31"/>
      <c r="C385" s="31"/>
      <c r="D385" s="31"/>
      <c r="E385" s="31"/>
      <c r="F385" s="31"/>
      <c r="G385" s="31"/>
      <c r="H385" s="31"/>
      <c r="I385" s="31"/>
      <c r="J385" s="31"/>
      <c r="K385" s="31"/>
      <c r="L385" s="31"/>
    </row>
    <row r="386" spans="2:12" ht="12.75">
      <c r="B386" s="31"/>
      <c r="C386" s="31"/>
      <c r="D386" s="31"/>
      <c r="E386" s="31"/>
      <c r="F386" s="31"/>
      <c r="G386" s="31"/>
      <c r="H386" s="31"/>
      <c r="I386" s="31"/>
      <c r="J386" s="31"/>
      <c r="K386" s="31"/>
      <c r="L386" s="31"/>
    </row>
    <row r="387" spans="2:12" ht="12.75">
      <c r="B387" s="31"/>
      <c r="C387" s="31"/>
      <c r="D387" s="31"/>
      <c r="E387" s="31"/>
      <c r="F387" s="31"/>
      <c r="G387" s="31"/>
      <c r="H387" s="31"/>
      <c r="I387" s="31"/>
      <c r="J387" s="31"/>
      <c r="K387" s="31"/>
      <c r="L387" s="31"/>
    </row>
    <row r="388" spans="2:12" ht="12.75">
      <c r="B388" s="31"/>
      <c r="C388" s="31"/>
      <c r="D388" s="31"/>
      <c r="E388" s="31"/>
      <c r="F388" s="31"/>
      <c r="G388" s="31"/>
      <c r="H388" s="31"/>
      <c r="I388" s="31"/>
      <c r="J388" s="31"/>
      <c r="K388" s="31"/>
      <c r="L388" s="31"/>
    </row>
    <row r="389" spans="2:12" ht="12.75">
      <c r="B389" s="31"/>
      <c r="C389" s="31"/>
      <c r="D389" s="31"/>
      <c r="E389" s="31"/>
      <c r="F389" s="31"/>
      <c r="G389" s="31"/>
      <c r="H389" s="31"/>
      <c r="I389" s="31"/>
      <c r="J389" s="31"/>
      <c r="K389" s="31"/>
      <c r="L389" s="31"/>
    </row>
    <row r="390" spans="2:12" ht="12.75">
      <c r="B390" s="31"/>
      <c r="C390" s="31"/>
      <c r="D390" s="31"/>
      <c r="E390" s="31"/>
      <c r="F390" s="31"/>
      <c r="G390" s="31"/>
      <c r="H390" s="31"/>
      <c r="I390" s="31"/>
      <c r="J390" s="31"/>
      <c r="K390" s="31"/>
      <c r="L390" s="31"/>
    </row>
    <row r="391" spans="2:12" ht="12.75">
      <c r="B391" s="31"/>
      <c r="C391" s="31"/>
      <c r="D391" s="31"/>
      <c r="E391" s="31"/>
      <c r="F391" s="31"/>
      <c r="G391" s="31"/>
      <c r="H391" s="31"/>
      <c r="I391" s="31"/>
      <c r="J391" s="31"/>
      <c r="K391" s="31"/>
      <c r="L391" s="31"/>
    </row>
    <row r="392" spans="2:12" ht="12.75">
      <c r="B392" s="31"/>
      <c r="C392" s="31"/>
      <c r="D392" s="31"/>
      <c r="E392" s="31"/>
      <c r="F392" s="31"/>
      <c r="G392" s="31"/>
      <c r="H392" s="31"/>
      <c r="I392" s="31"/>
      <c r="J392" s="31"/>
      <c r="K392" s="31"/>
      <c r="L392" s="31"/>
    </row>
    <row r="393" spans="2:12" ht="12.75">
      <c r="B393" s="31"/>
      <c r="C393" s="31"/>
      <c r="D393" s="31"/>
      <c r="E393" s="31"/>
      <c r="F393" s="31"/>
      <c r="G393" s="31"/>
      <c r="H393" s="31"/>
      <c r="I393" s="31"/>
      <c r="J393" s="31"/>
      <c r="K393" s="31"/>
      <c r="L393" s="31"/>
    </row>
    <row r="394" spans="2:12" ht="12.75">
      <c r="B394" s="31"/>
      <c r="C394" s="31"/>
      <c r="D394" s="31"/>
      <c r="E394" s="31"/>
      <c r="F394" s="31"/>
      <c r="G394" s="31"/>
      <c r="H394" s="31"/>
      <c r="I394" s="31"/>
      <c r="J394" s="31"/>
      <c r="K394" s="31"/>
      <c r="L394" s="31"/>
    </row>
    <row r="395" spans="2:12" ht="12.75">
      <c r="B395" s="31"/>
      <c r="C395" s="31"/>
      <c r="D395" s="31"/>
      <c r="E395" s="31"/>
      <c r="F395" s="31"/>
      <c r="G395" s="31"/>
      <c r="H395" s="31"/>
      <c r="I395" s="31"/>
      <c r="J395" s="31"/>
      <c r="K395" s="31"/>
      <c r="L395" s="31"/>
    </row>
    <row r="396" spans="2:12" ht="12.75">
      <c r="B396" s="31"/>
      <c r="C396" s="31"/>
      <c r="D396" s="31"/>
      <c r="E396" s="31"/>
      <c r="F396" s="31"/>
      <c r="G396" s="31"/>
      <c r="H396" s="31"/>
      <c r="I396" s="31"/>
      <c r="J396" s="31"/>
      <c r="K396" s="31"/>
      <c r="L396" s="31"/>
    </row>
    <row r="397" spans="2:12" ht="12.75">
      <c r="B397" s="31"/>
      <c r="C397" s="31"/>
      <c r="D397" s="31"/>
      <c r="E397" s="31"/>
      <c r="F397" s="31"/>
      <c r="G397" s="31"/>
      <c r="H397" s="31"/>
      <c r="I397" s="31"/>
      <c r="J397" s="31"/>
      <c r="K397" s="31"/>
      <c r="L397" s="31"/>
    </row>
    <row r="398" spans="2:12" ht="12.75">
      <c r="B398" s="31"/>
      <c r="C398" s="31"/>
      <c r="D398" s="31"/>
      <c r="E398" s="31"/>
      <c r="F398" s="31"/>
      <c r="G398" s="31"/>
      <c r="H398" s="31"/>
      <c r="I398" s="31"/>
      <c r="J398" s="31"/>
      <c r="K398" s="31"/>
      <c r="L398" s="31"/>
    </row>
    <row r="399" spans="2:12" ht="12.75">
      <c r="B399" s="31"/>
      <c r="C399" s="31"/>
      <c r="D399" s="31"/>
      <c r="E399" s="31"/>
      <c r="F399" s="31"/>
      <c r="G399" s="31"/>
      <c r="H399" s="31"/>
      <c r="I399" s="31"/>
      <c r="J399" s="31"/>
      <c r="K399" s="31"/>
      <c r="L399" s="31"/>
    </row>
    <row r="400" spans="2:12" ht="12.75">
      <c r="B400" s="31"/>
      <c r="C400" s="31"/>
      <c r="D400" s="31"/>
      <c r="E400" s="31"/>
      <c r="F400" s="31"/>
      <c r="G400" s="31"/>
      <c r="H400" s="31"/>
      <c r="I400" s="31"/>
      <c r="J400" s="31"/>
      <c r="K400" s="31"/>
      <c r="L400" s="31"/>
    </row>
    <row r="401" spans="2:12" ht="12.75">
      <c r="B401" s="31"/>
      <c r="C401" s="31"/>
      <c r="D401" s="31"/>
      <c r="E401" s="31"/>
      <c r="F401" s="31"/>
      <c r="G401" s="31"/>
      <c r="H401" s="31"/>
      <c r="I401" s="31"/>
      <c r="J401" s="31"/>
      <c r="K401" s="31"/>
      <c r="L401" s="31"/>
    </row>
    <row r="402" spans="2:12" ht="12.75">
      <c r="B402" s="31"/>
      <c r="C402" s="31"/>
      <c r="D402" s="31"/>
      <c r="E402" s="31"/>
      <c r="F402" s="31"/>
      <c r="G402" s="31"/>
      <c r="H402" s="31"/>
      <c r="I402" s="31"/>
      <c r="J402" s="31"/>
      <c r="K402" s="31"/>
      <c r="L402" s="31"/>
    </row>
    <row r="403" spans="2:12" ht="12.75">
      <c r="B403" s="31"/>
      <c r="C403" s="31"/>
      <c r="D403" s="31"/>
      <c r="E403" s="31"/>
      <c r="F403" s="31"/>
      <c r="G403" s="31"/>
      <c r="H403" s="31"/>
      <c r="I403" s="31"/>
      <c r="J403" s="31"/>
      <c r="K403" s="31"/>
      <c r="L403" s="31"/>
    </row>
    <row r="404" spans="2:12" ht="12.75">
      <c r="B404" s="31"/>
      <c r="C404" s="31"/>
      <c r="D404" s="31"/>
      <c r="E404" s="31"/>
      <c r="F404" s="31"/>
      <c r="G404" s="31"/>
      <c r="H404" s="31"/>
      <c r="I404" s="31"/>
      <c r="J404" s="31"/>
      <c r="K404" s="31"/>
      <c r="L404" s="31"/>
    </row>
    <row r="405" spans="2:12" ht="12.75">
      <c r="B405" s="31"/>
      <c r="C405" s="31"/>
      <c r="D405" s="31"/>
      <c r="E405" s="31"/>
      <c r="F405" s="31"/>
      <c r="G405" s="31"/>
      <c r="H405" s="31"/>
      <c r="I405" s="31"/>
      <c r="J405" s="31"/>
      <c r="K405" s="31"/>
      <c r="L405" s="31"/>
    </row>
    <row r="406" spans="2:12" ht="12.75">
      <c r="B406" s="31"/>
      <c r="C406" s="31"/>
      <c r="D406" s="31"/>
      <c r="E406" s="31"/>
      <c r="F406" s="31"/>
      <c r="G406" s="31"/>
      <c r="H406" s="31"/>
      <c r="I406" s="31"/>
      <c r="J406" s="31"/>
      <c r="K406" s="31"/>
      <c r="L406" s="31"/>
    </row>
    <row r="407" spans="2:12" ht="12.75">
      <c r="B407" s="31"/>
      <c r="C407" s="31"/>
      <c r="D407" s="31"/>
      <c r="E407" s="31"/>
      <c r="F407" s="31"/>
      <c r="G407" s="31"/>
      <c r="H407" s="31"/>
      <c r="I407" s="31"/>
      <c r="J407" s="31"/>
      <c r="K407" s="31"/>
      <c r="L407" s="31"/>
    </row>
    <row r="408" spans="2:12" ht="12.75">
      <c r="B408" s="31"/>
      <c r="C408" s="31"/>
      <c r="D408" s="31"/>
      <c r="E408" s="31"/>
      <c r="F408" s="31"/>
      <c r="G408" s="31"/>
      <c r="H408" s="31"/>
      <c r="I408" s="31"/>
      <c r="J408" s="31"/>
      <c r="K408" s="31"/>
      <c r="L408" s="31"/>
    </row>
    <row r="409" spans="2:12" ht="12.75">
      <c r="B409" s="31"/>
      <c r="C409" s="31"/>
      <c r="D409" s="31"/>
      <c r="E409" s="31"/>
      <c r="F409" s="31"/>
      <c r="G409" s="31"/>
      <c r="H409" s="31"/>
      <c r="I409" s="31"/>
      <c r="J409" s="31"/>
      <c r="K409" s="31"/>
      <c r="L409" s="31"/>
    </row>
    <row r="410" spans="2:12" ht="12.75">
      <c r="B410" s="31"/>
      <c r="C410" s="31"/>
      <c r="D410" s="31"/>
      <c r="E410" s="31"/>
      <c r="F410" s="31"/>
      <c r="G410" s="31"/>
      <c r="H410" s="31"/>
      <c r="I410" s="31"/>
      <c r="J410" s="31"/>
      <c r="K410" s="31"/>
      <c r="L410" s="31"/>
    </row>
    <row r="411" spans="2:12" ht="12.75">
      <c r="B411" s="31"/>
      <c r="C411" s="31"/>
      <c r="D411" s="31"/>
      <c r="E411" s="31"/>
      <c r="F411" s="31"/>
      <c r="G411" s="31"/>
      <c r="H411" s="31"/>
      <c r="I411" s="31"/>
      <c r="J411" s="31"/>
      <c r="K411" s="31"/>
      <c r="L411" s="31"/>
    </row>
    <row r="412" spans="2:12" ht="12.75">
      <c r="B412" s="31"/>
      <c r="C412" s="31"/>
      <c r="D412" s="31"/>
      <c r="E412" s="31"/>
      <c r="F412" s="31"/>
      <c r="G412" s="31"/>
      <c r="H412" s="31"/>
      <c r="I412" s="31"/>
      <c r="J412" s="31"/>
      <c r="K412" s="31"/>
      <c r="L412" s="31"/>
    </row>
    <row r="413" spans="2:12" ht="12.75">
      <c r="B413" s="31"/>
      <c r="C413" s="31"/>
      <c r="D413" s="31"/>
      <c r="E413" s="31"/>
      <c r="F413" s="31"/>
      <c r="G413" s="31"/>
      <c r="H413" s="31"/>
      <c r="I413" s="31"/>
      <c r="J413" s="31"/>
      <c r="K413" s="31"/>
      <c r="L413" s="31"/>
    </row>
    <row r="414" spans="2:12" ht="12.75">
      <c r="B414" s="31"/>
      <c r="C414" s="31"/>
      <c r="D414" s="31"/>
      <c r="E414" s="31"/>
      <c r="F414" s="31"/>
      <c r="G414" s="31"/>
      <c r="H414" s="31"/>
      <c r="I414" s="31"/>
      <c r="J414" s="31"/>
      <c r="K414" s="31"/>
      <c r="L414" s="31"/>
    </row>
    <row r="415" spans="2:12" ht="12.75">
      <c r="B415" s="31"/>
      <c r="C415" s="31"/>
      <c r="D415" s="31"/>
      <c r="E415" s="31"/>
      <c r="F415" s="31"/>
      <c r="G415" s="31"/>
      <c r="H415" s="31"/>
      <c r="I415" s="31"/>
      <c r="J415" s="31"/>
      <c r="K415" s="31"/>
      <c r="L415" s="31"/>
    </row>
    <row r="416" spans="2:12" ht="12.75">
      <c r="B416" s="31"/>
      <c r="C416" s="31"/>
      <c r="D416" s="31"/>
      <c r="E416" s="31"/>
      <c r="F416" s="31"/>
      <c r="G416" s="31"/>
      <c r="H416" s="31"/>
      <c r="I416" s="31"/>
      <c r="J416" s="31"/>
      <c r="K416" s="31"/>
      <c r="L416" s="31"/>
    </row>
    <row r="417" spans="2:12" ht="12.75">
      <c r="B417" s="31"/>
      <c r="C417" s="31"/>
      <c r="D417" s="31"/>
      <c r="E417" s="31"/>
      <c r="F417" s="31"/>
      <c r="G417" s="31"/>
      <c r="H417" s="31"/>
      <c r="I417" s="31"/>
      <c r="J417" s="31"/>
      <c r="K417" s="31"/>
      <c r="L417" s="31"/>
    </row>
    <row r="418" spans="2:12" ht="12.75">
      <c r="B418" s="31"/>
      <c r="C418" s="31"/>
      <c r="D418" s="31"/>
      <c r="E418" s="31"/>
      <c r="F418" s="31"/>
      <c r="G418" s="31"/>
      <c r="H418" s="31"/>
      <c r="I418" s="31"/>
      <c r="J418" s="31"/>
      <c r="K418" s="31"/>
      <c r="L418" s="31"/>
    </row>
    <row r="419" spans="2:12" ht="12.75">
      <c r="B419" s="31"/>
      <c r="C419" s="31"/>
      <c r="D419" s="31"/>
      <c r="E419" s="31"/>
      <c r="F419" s="31"/>
      <c r="G419" s="31"/>
      <c r="H419" s="31"/>
      <c r="I419" s="31"/>
      <c r="J419" s="31"/>
      <c r="K419" s="31"/>
      <c r="L419" s="31"/>
    </row>
    <row r="420" spans="2:12" ht="12.75">
      <c r="B420" s="31"/>
      <c r="C420" s="31"/>
      <c r="D420" s="31"/>
      <c r="E420" s="31"/>
      <c r="F420" s="31"/>
      <c r="G420" s="31"/>
      <c r="H420" s="31"/>
      <c r="I420" s="31"/>
      <c r="J420" s="31"/>
      <c r="K420" s="31"/>
      <c r="L420" s="31"/>
    </row>
    <row r="421" spans="2:12" ht="12.75">
      <c r="B421" s="31"/>
      <c r="C421" s="31"/>
      <c r="D421" s="31"/>
      <c r="E421" s="31"/>
      <c r="F421" s="31"/>
      <c r="G421" s="31"/>
      <c r="H421" s="31"/>
      <c r="I421" s="31"/>
      <c r="J421" s="31"/>
      <c r="K421" s="31"/>
      <c r="L421" s="31"/>
    </row>
    <row r="422" spans="2:12" ht="12.75">
      <c r="B422" s="31"/>
      <c r="C422" s="31"/>
      <c r="D422" s="31"/>
      <c r="E422" s="31"/>
      <c r="F422" s="31"/>
      <c r="G422" s="31"/>
      <c r="H422" s="31"/>
      <c r="I422" s="31"/>
      <c r="J422" s="31"/>
      <c r="K422" s="31"/>
      <c r="L422" s="31"/>
    </row>
    <row r="423" spans="2:12" ht="12.75">
      <c r="B423" s="31"/>
      <c r="C423" s="31"/>
      <c r="D423" s="31"/>
      <c r="E423" s="31"/>
      <c r="F423" s="31"/>
      <c r="G423" s="31"/>
      <c r="H423" s="31"/>
      <c r="I423" s="31"/>
      <c r="J423" s="31"/>
      <c r="K423" s="31"/>
      <c r="L423" s="31"/>
    </row>
    <row r="424" spans="2:12" ht="12.75">
      <c r="B424" s="31"/>
      <c r="C424" s="31"/>
      <c r="D424" s="31"/>
      <c r="E424" s="31"/>
      <c r="F424" s="31"/>
      <c r="G424" s="31"/>
      <c r="H424" s="31"/>
      <c r="I424" s="31"/>
      <c r="J424" s="31"/>
      <c r="K424" s="31"/>
      <c r="L424" s="31"/>
    </row>
    <row r="425" spans="2:12" ht="12.75">
      <c r="B425" s="31"/>
      <c r="C425" s="31"/>
      <c r="D425" s="31"/>
      <c r="E425" s="31"/>
      <c r="F425" s="31"/>
      <c r="G425" s="31"/>
      <c r="H425" s="31"/>
      <c r="I425" s="31"/>
      <c r="J425" s="31"/>
      <c r="K425" s="31"/>
      <c r="L425" s="31"/>
    </row>
    <row r="426" spans="2:12" ht="12.75">
      <c r="B426" s="31"/>
      <c r="C426" s="31"/>
      <c r="D426" s="31"/>
      <c r="E426" s="31"/>
      <c r="F426" s="31"/>
      <c r="G426" s="31"/>
      <c r="H426" s="31"/>
      <c r="I426" s="31"/>
      <c r="J426" s="31"/>
      <c r="K426" s="31"/>
      <c r="L426" s="31"/>
    </row>
    <row r="427" spans="2:12" ht="12.75">
      <c r="B427" s="31"/>
      <c r="C427" s="31"/>
      <c r="D427" s="31"/>
      <c r="E427" s="31"/>
      <c r="F427" s="31"/>
      <c r="G427" s="31"/>
      <c r="H427" s="31"/>
      <c r="I427" s="31"/>
      <c r="J427" s="31"/>
      <c r="K427" s="31"/>
      <c r="L427" s="31"/>
    </row>
    <row r="428" spans="2:12" ht="12.75">
      <c r="B428" s="31"/>
      <c r="C428" s="31"/>
      <c r="D428" s="31"/>
      <c r="E428" s="31"/>
      <c r="F428" s="31"/>
      <c r="G428" s="31"/>
      <c r="H428" s="31"/>
      <c r="I428" s="31"/>
      <c r="J428" s="31"/>
      <c r="K428" s="31"/>
      <c r="L428" s="31"/>
    </row>
    <row r="429" spans="2:12" ht="12.75">
      <c r="B429" s="31"/>
      <c r="C429" s="31"/>
      <c r="D429" s="31"/>
      <c r="E429" s="31"/>
      <c r="F429" s="31"/>
      <c r="G429" s="31"/>
      <c r="H429" s="31"/>
      <c r="I429" s="31"/>
      <c r="J429" s="31"/>
      <c r="K429" s="31"/>
      <c r="L429" s="31"/>
    </row>
    <row r="430" spans="2:12" ht="12.75">
      <c r="B430" s="31"/>
      <c r="C430" s="31"/>
      <c r="D430" s="31"/>
      <c r="E430" s="31"/>
      <c r="F430" s="31"/>
      <c r="G430" s="31"/>
      <c r="H430" s="31"/>
      <c r="I430" s="31"/>
      <c r="J430" s="31"/>
      <c r="K430" s="31"/>
      <c r="L430" s="31"/>
    </row>
    <row r="431" spans="2:12" ht="12.75">
      <c r="B431" s="31"/>
      <c r="C431" s="31"/>
      <c r="D431" s="31"/>
      <c r="E431" s="31"/>
      <c r="F431" s="31"/>
      <c r="G431" s="31"/>
      <c r="H431" s="31"/>
      <c r="I431" s="31"/>
      <c r="J431" s="31"/>
      <c r="K431" s="31"/>
      <c r="L431" s="31"/>
    </row>
    <row r="432" spans="2:12" ht="12.75">
      <c r="B432" s="31"/>
      <c r="C432" s="31"/>
      <c r="D432" s="31"/>
      <c r="E432" s="31"/>
      <c r="F432" s="31"/>
      <c r="G432" s="31"/>
      <c r="H432" s="31"/>
      <c r="I432" s="31"/>
      <c r="J432" s="31"/>
      <c r="K432" s="31"/>
      <c r="L432" s="31"/>
    </row>
    <row r="433" spans="2:12" ht="12.75">
      <c r="B433" s="31"/>
      <c r="C433" s="31"/>
      <c r="D433" s="31"/>
      <c r="E433" s="31"/>
      <c r="F433" s="31"/>
      <c r="G433" s="31"/>
      <c r="H433" s="31"/>
      <c r="I433" s="31"/>
      <c r="J433" s="31"/>
      <c r="K433" s="31"/>
      <c r="L433" s="31"/>
    </row>
    <row r="434" spans="2:12" ht="12.75">
      <c r="B434" s="31"/>
      <c r="C434" s="31"/>
      <c r="D434" s="31"/>
      <c r="E434" s="31"/>
      <c r="F434" s="31"/>
      <c r="G434" s="31"/>
      <c r="H434" s="31"/>
      <c r="I434" s="31"/>
      <c r="J434" s="31"/>
      <c r="K434" s="31"/>
      <c r="L434" s="31"/>
    </row>
    <row r="435" spans="2:12" ht="12.75">
      <c r="B435" s="31"/>
      <c r="C435" s="31"/>
      <c r="D435" s="31"/>
      <c r="E435" s="31"/>
      <c r="F435" s="31"/>
      <c r="G435" s="31"/>
      <c r="H435" s="31"/>
      <c r="I435" s="31"/>
      <c r="J435" s="31"/>
      <c r="K435" s="31"/>
      <c r="L435" s="31"/>
    </row>
    <row r="436" spans="2:12" ht="12.75">
      <c r="B436" s="31"/>
      <c r="C436" s="31"/>
      <c r="D436" s="31"/>
      <c r="E436" s="31"/>
      <c r="F436" s="31"/>
      <c r="G436" s="31"/>
      <c r="H436" s="31"/>
      <c r="I436" s="31"/>
      <c r="J436" s="31"/>
      <c r="K436" s="31"/>
      <c r="L436" s="31"/>
    </row>
    <row r="437" spans="2:12" ht="12.75">
      <c r="B437" s="31"/>
      <c r="C437" s="31"/>
      <c r="D437" s="31"/>
      <c r="E437" s="31"/>
      <c r="F437" s="31"/>
      <c r="G437" s="31"/>
      <c r="H437" s="31"/>
      <c r="I437" s="31"/>
      <c r="J437" s="31"/>
      <c r="K437" s="31"/>
      <c r="L437" s="31"/>
    </row>
    <row r="438" spans="2:12" ht="12.75">
      <c r="B438" s="31"/>
      <c r="C438" s="31"/>
      <c r="D438" s="31"/>
      <c r="E438" s="31"/>
      <c r="F438" s="31"/>
      <c r="G438" s="31"/>
      <c r="H438" s="31"/>
      <c r="I438" s="31"/>
      <c r="J438" s="31"/>
      <c r="K438" s="31"/>
      <c r="L438" s="31"/>
    </row>
    <row r="439" spans="2:12" ht="12.75">
      <c r="B439" s="31"/>
      <c r="C439" s="31"/>
      <c r="D439" s="31"/>
      <c r="E439" s="31"/>
      <c r="F439" s="31"/>
      <c r="G439" s="31"/>
      <c r="H439" s="31"/>
      <c r="I439" s="31"/>
      <c r="J439" s="31"/>
      <c r="K439" s="31"/>
      <c r="L439" s="31"/>
    </row>
    <row r="440" spans="2:12" ht="12.75">
      <c r="B440" s="31"/>
      <c r="C440" s="31"/>
      <c r="D440" s="31"/>
      <c r="E440" s="31"/>
      <c r="F440" s="31"/>
      <c r="G440" s="31"/>
      <c r="H440" s="31"/>
      <c r="I440" s="31"/>
      <c r="J440" s="31"/>
      <c r="K440" s="31"/>
      <c r="L440" s="31"/>
    </row>
    <row r="441" spans="2:12" ht="12.75">
      <c r="B441" s="31"/>
      <c r="C441" s="31"/>
      <c r="D441" s="31"/>
      <c r="E441" s="31"/>
      <c r="F441" s="31"/>
      <c r="G441" s="31"/>
      <c r="H441" s="31"/>
      <c r="I441" s="31"/>
      <c r="J441" s="31"/>
      <c r="K441" s="31"/>
      <c r="L441" s="31"/>
    </row>
    <row r="442" spans="2:12" ht="12.75">
      <c r="B442" s="31"/>
      <c r="C442" s="31"/>
      <c r="D442" s="31"/>
      <c r="E442" s="31"/>
      <c r="F442" s="31"/>
      <c r="G442" s="31"/>
      <c r="H442" s="31"/>
      <c r="I442" s="31"/>
      <c r="J442" s="31"/>
      <c r="K442" s="31"/>
      <c r="L442" s="31"/>
    </row>
    <row r="443" spans="2:12" ht="12.75">
      <c r="B443" s="31"/>
      <c r="C443" s="31"/>
      <c r="D443" s="31"/>
      <c r="E443" s="31"/>
      <c r="F443" s="31"/>
      <c r="G443" s="31"/>
      <c r="H443" s="31"/>
      <c r="I443" s="31"/>
      <c r="J443" s="31"/>
      <c r="K443" s="31"/>
      <c r="L443" s="31"/>
    </row>
    <row r="444" spans="2:12" ht="12.75">
      <c r="B444" s="31"/>
      <c r="C444" s="31"/>
      <c r="D444" s="31"/>
      <c r="E444" s="31"/>
      <c r="F444" s="31"/>
      <c r="G444" s="31"/>
      <c r="H444" s="31"/>
      <c r="I444" s="31"/>
      <c r="J444" s="31"/>
      <c r="K444" s="31"/>
      <c r="L444" s="31"/>
    </row>
    <row r="445" spans="2:12" ht="12.75">
      <c r="B445" s="31"/>
      <c r="C445" s="31"/>
      <c r="D445" s="31"/>
      <c r="E445" s="31"/>
      <c r="F445" s="31"/>
      <c r="G445" s="31"/>
      <c r="H445" s="31"/>
      <c r="I445" s="31"/>
      <c r="J445" s="31"/>
      <c r="K445" s="31"/>
      <c r="L445" s="31"/>
    </row>
    <row r="446" spans="2:12" ht="12.75">
      <c r="B446" s="31"/>
      <c r="C446" s="31"/>
      <c r="D446" s="31"/>
      <c r="E446" s="31"/>
      <c r="F446" s="31"/>
      <c r="G446" s="31"/>
      <c r="H446" s="31"/>
      <c r="I446" s="31"/>
      <c r="J446" s="31"/>
      <c r="K446" s="31"/>
      <c r="L446" s="31"/>
    </row>
    <row r="447" spans="2:12" ht="12.75">
      <c r="B447" s="31"/>
      <c r="C447" s="31"/>
      <c r="D447" s="31"/>
      <c r="E447" s="31"/>
      <c r="F447" s="31"/>
      <c r="G447" s="31"/>
      <c r="H447" s="31"/>
      <c r="I447" s="31"/>
      <c r="J447" s="31"/>
      <c r="K447" s="31"/>
      <c r="L447" s="31"/>
    </row>
    <row r="448" spans="2:12" ht="12.75">
      <c r="B448" s="31"/>
      <c r="C448" s="31"/>
      <c r="D448" s="31"/>
      <c r="E448" s="31"/>
      <c r="F448" s="31"/>
      <c r="G448" s="31"/>
      <c r="H448" s="31"/>
      <c r="I448" s="31"/>
      <c r="J448" s="31"/>
      <c r="K448" s="31"/>
      <c r="L448" s="31"/>
    </row>
    <row r="449" spans="2:12" ht="12.75">
      <c r="B449" s="31"/>
      <c r="C449" s="31"/>
      <c r="D449" s="31"/>
      <c r="E449" s="31"/>
      <c r="F449" s="31"/>
      <c r="G449" s="31"/>
      <c r="H449" s="31"/>
      <c r="I449" s="31"/>
      <c r="J449" s="31"/>
      <c r="K449" s="31"/>
      <c r="L449" s="31"/>
    </row>
    <row r="450" spans="2:12" ht="12.75">
      <c r="B450" s="31"/>
      <c r="C450" s="31"/>
      <c r="D450" s="31"/>
      <c r="E450" s="31"/>
      <c r="F450" s="31"/>
      <c r="G450" s="31"/>
      <c r="H450" s="31"/>
      <c r="I450" s="31"/>
      <c r="J450" s="31"/>
      <c r="K450" s="31"/>
      <c r="L450" s="31"/>
    </row>
    <row r="451" spans="2:12" ht="12.75">
      <c r="B451" s="31"/>
      <c r="C451" s="31"/>
      <c r="D451" s="31"/>
      <c r="E451" s="31"/>
      <c r="F451" s="31"/>
      <c r="G451" s="31"/>
      <c r="H451" s="31"/>
      <c r="I451" s="31"/>
      <c r="J451" s="31"/>
      <c r="K451" s="31"/>
      <c r="L451" s="31"/>
    </row>
    <row r="452" spans="2:12" ht="12.75">
      <c r="B452" s="31"/>
      <c r="C452" s="31"/>
      <c r="D452" s="31"/>
      <c r="E452" s="31"/>
      <c r="F452" s="31"/>
      <c r="G452" s="31"/>
      <c r="H452" s="31"/>
      <c r="I452" s="31"/>
      <c r="J452" s="31"/>
      <c r="K452" s="31"/>
      <c r="L452" s="31"/>
    </row>
    <row r="453" spans="2:12" ht="12.75">
      <c r="B453" s="31"/>
      <c r="C453" s="31"/>
      <c r="D453" s="31"/>
      <c r="E453" s="31"/>
      <c r="F453" s="31"/>
      <c r="G453" s="31"/>
      <c r="H453" s="31"/>
      <c r="I453" s="31"/>
      <c r="J453" s="31"/>
      <c r="K453" s="31"/>
      <c r="L453" s="31"/>
    </row>
    <row r="454" spans="2:12" ht="12.75">
      <c r="B454" s="31"/>
      <c r="C454" s="31"/>
      <c r="D454" s="31"/>
      <c r="E454" s="31"/>
      <c r="F454" s="31"/>
      <c r="G454" s="31"/>
      <c r="H454" s="31"/>
      <c r="I454" s="31"/>
      <c r="J454" s="31"/>
      <c r="K454" s="31"/>
      <c r="L454" s="31"/>
    </row>
    <row r="455" spans="2:12" ht="12.75">
      <c r="B455" s="31"/>
      <c r="C455" s="31"/>
      <c r="D455" s="31"/>
      <c r="E455" s="31"/>
      <c r="F455" s="31"/>
      <c r="G455" s="31"/>
      <c r="H455" s="31"/>
      <c r="I455" s="31"/>
      <c r="J455" s="31"/>
      <c r="K455" s="31"/>
      <c r="L455" s="31"/>
    </row>
    <row r="456" spans="2:12" ht="12.75">
      <c r="B456" s="31"/>
      <c r="C456" s="31"/>
      <c r="D456" s="31"/>
      <c r="E456" s="31"/>
      <c r="F456" s="31"/>
      <c r="G456" s="31"/>
      <c r="H456" s="31"/>
      <c r="I456" s="31"/>
      <c r="J456" s="31"/>
      <c r="K456" s="31"/>
      <c r="L456" s="31"/>
    </row>
    <row r="457" spans="2:12" ht="12.75">
      <c r="B457" s="31"/>
      <c r="C457" s="31"/>
      <c r="D457" s="31"/>
      <c r="E457" s="31"/>
      <c r="F457" s="31"/>
      <c r="G457" s="31"/>
      <c r="H457" s="31"/>
      <c r="I457" s="31"/>
      <c r="J457" s="31"/>
      <c r="K457" s="31"/>
      <c r="L457" s="31"/>
    </row>
    <row r="458" spans="2:12" ht="12.75">
      <c r="B458" s="31"/>
      <c r="C458" s="31"/>
      <c r="D458" s="31"/>
      <c r="E458" s="31"/>
      <c r="F458" s="31"/>
      <c r="G458" s="31"/>
      <c r="H458" s="31"/>
      <c r="I458" s="31"/>
      <c r="J458" s="31"/>
      <c r="K458" s="31"/>
      <c r="L458" s="31"/>
    </row>
    <row r="459" spans="2:12" ht="12.75">
      <c r="B459" s="31"/>
      <c r="C459" s="31"/>
      <c r="D459" s="31"/>
      <c r="E459" s="31"/>
      <c r="F459" s="31"/>
      <c r="G459" s="31"/>
      <c r="H459" s="31"/>
      <c r="I459" s="31"/>
      <c r="J459" s="31"/>
      <c r="K459" s="31"/>
      <c r="L459" s="31"/>
    </row>
    <row r="460" spans="2:12" ht="12.75">
      <c r="B460" s="31"/>
      <c r="C460" s="31"/>
      <c r="D460" s="31"/>
      <c r="E460" s="31"/>
      <c r="F460" s="31"/>
      <c r="G460" s="31"/>
      <c r="H460" s="31"/>
      <c r="I460" s="31"/>
      <c r="J460" s="31"/>
      <c r="K460" s="31"/>
      <c r="L460" s="31"/>
    </row>
    <row r="461" spans="2:12" ht="12.75">
      <c r="B461" s="31"/>
      <c r="C461" s="31"/>
      <c r="D461" s="31"/>
      <c r="E461" s="31"/>
      <c r="F461" s="31"/>
      <c r="G461" s="31"/>
      <c r="H461" s="31"/>
      <c r="I461" s="31"/>
      <c r="J461" s="31"/>
      <c r="K461" s="31"/>
      <c r="L461" s="31"/>
    </row>
    <row r="462" spans="2:12" ht="12.75">
      <c r="B462" s="31"/>
      <c r="C462" s="31"/>
      <c r="D462" s="31"/>
      <c r="E462" s="31"/>
      <c r="F462" s="31"/>
      <c r="G462" s="31"/>
      <c r="H462" s="31"/>
      <c r="I462" s="31"/>
      <c r="J462" s="31"/>
      <c r="K462" s="31"/>
      <c r="L462" s="31"/>
    </row>
    <row r="463" spans="2:12" ht="12.75">
      <c r="B463" s="31"/>
      <c r="C463" s="31"/>
      <c r="D463" s="31"/>
      <c r="E463" s="31"/>
      <c r="F463" s="31"/>
      <c r="G463" s="31"/>
      <c r="H463" s="31"/>
      <c r="I463" s="31"/>
      <c r="J463" s="31"/>
      <c r="K463" s="31"/>
      <c r="L463" s="31"/>
    </row>
    <row r="464" spans="2:12" ht="12.75">
      <c r="B464" s="31"/>
      <c r="C464" s="31"/>
      <c r="D464" s="31"/>
      <c r="E464" s="31"/>
      <c r="F464" s="31"/>
      <c r="G464" s="31"/>
      <c r="H464" s="31"/>
      <c r="I464" s="31"/>
      <c r="J464" s="31"/>
      <c r="K464" s="31"/>
      <c r="L464" s="31"/>
    </row>
    <row r="465" spans="2:12" ht="12.75">
      <c r="B465" s="31"/>
      <c r="C465" s="31"/>
      <c r="D465" s="31"/>
      <c r="E465" s="31"/>
      <c r="F465" s="31"/>
      <c r="G465" s="31"/>
      <c r="H465" s="31"/>
      <c r="I465" s="31"/>
      <c r="J465" s="31"/>
      <c r="K465" s="31"/>
      <c r="L465" s="31"/>
    </row>
    <row r="466" spans="2:12" ht="12.75">
      <c r="B466" s="31"/>
      <c r="C466" s="31"/>
      <c r="D466" s="31"/>
      <c r="E466" s="31"/>
      <c r="F466" s="31"/>
      <c r="G466" s="31"/>
      <c r="H466" s="31"/>
      <c r="I466" s="31"/>
      <c r="J466" s="31"/>
      <c r="K466" s="31"/>
      <c r="L466" s="31"/>
    </row>
    <row r="467" spans="2:12" ht="12.75">
      <c r="B467" s="31"/>
      <c r="C467" s="31"/>
      <c r="D467" s="31"/>
      <c r="E467" s="31"/>
      <c r="F467" s="31"/>
      <c r="G467" s="31"/>
      <c r="H467" s="31"/>
      <c r="I467" s="31"/>
      <c r="J467" s="31"/>
      <c r="K467" s="31"/>
      <c r="L467" s="31"/>
    </row>
    <row r="468" spans="2:12" ht="12.75">
      <c r="B468" s="31"/>
      <c r="C468" s="31"/>
      <c r="D468" s="31"/>
      <c r="E468" s="31"/>
      <c r="F468" s="31"/>
      <c r="G468" s="31"/>
      <c r="H468" s="31"/>
      <c r="I468" s="31"/>
      <c r="J468" s="31"/>
      <c r="K468" s="31"/>
      <c r="L468" s="31"/>
    </row>
    <row r="469" spans="2:12" ht="12.75">
      <c r="B469" s="31"/>
      <c r="C469" s="31"/>
      <c r="D469" s="31"/>
      <c r="E469" s="31"/>
      <c r="F469" s="31"/>
      <c r="G469" s="31"/>
      <c r="H469" s="31"/>
      <c r="I469" s="31"/>
      <c r="J469" s="31"/>
      <c r="K469" s="31"/>
      <c r="L469" s="31"/>
    </row>
    <row r="470" spans="2:12" ht="12.75">
      <c r="B470" s="31"/>
      <c r="C470" s="31"/>
      <c r="D470" s="31"/>
      <c r="E470" s="31"/>
      <c r="F470" s="31"/>
      <c r="G470" s="31"/>
      <c r="H470" s="31"/>
      <c r="I470" s="31"/>
      <c r="J470" s="31"/>
      <c r="K470" s="31"/>
      <c r="L470" s="31"/>
    </row>
    <row r="471" spans="2:12" ht="12.75">
      <c r="B471" s="31"/>
      <c r="C471" s="31"/>
      <c r="D471" s="31"/>
      <c r="E471" s="31"/>
      <c r="F471" s="31"/>
      <c r="G471" s="31"/>
      <c r="H471" s="31"/>
      <c r="I471" s="31"/>
      <c r="J471" s="31"/>
      <c r="K471" s="31"/>
      <c r="L471" s="31"/>
    </row>
    <row r="472" spans="2:12" ht="12.75">
      <c r="B472" s="31"/>
      <c r="C472" s="31"/>
      <c r="D472" s="31"/>
      <c r="E472" s="31"/>
      <c r="F472" s="31"/>
      <c r="G472" s="31"/>
      <c r="H472" s="31"/>
      <c r="I472" s="31"/>
      <c r="J472" s="31"/>
      <c r="K472" s="31"/>
      <c r="L472" s="31"/>
    </row>
    <row r="473" spans="2:12" ht="12.75">
      <c r="B473" s="31"/>
      <c r="C473" s="31"/>
      <c r="D473" s="31"/>
      <c r="E473" s="31"/>
      <c r="F473" s="31"/>
      <c r="G473" s="31"/>
      <c r="H473" s="31"/>
      <c r="I473" s="31"/>
      <c r="J473" s="31"/>
      <c r="K473" s="31"/>
      <c r="L473" s="31"/>
    </row>
    <row r="474" spans="2:12" ht="12.75">
      <c r="B474" s="31"/>
      <c r="C474" s="31"/>
      <c r="D474" s="31"/>
      <c r="E474" s="31"/>
      <c r="F474" s="31"/>
      <c r="G474" s="31"/>
      <c r="H474" s="31"/>
      <c r="I474" s="31"/>
      <c r="J474" s="31"/>
      <c r="K474" s="31"/>
      <c r="L474" s="31"/>
    </row>
    <row r="475" spans="2:12" ht="12.75">
      <c r="B475" s="31"/>
      <c r="C475" s="31"/>
      <c r="D475" s="31"/>
      <c r="E475" s="31"/>
      <c r="F475" s="31"/>
      <c r="G475" s="31"/>
      <c r="H475" s="31"/>
      <c r="I475" s="31"/>
      <c r="J475" s="31"/>
      <c r="K475" s="31"/>
      <c r="L475" s="31"/>
    </row>
    <row r="476" spans="2:12" ht="12.75">
      <c r="B476" s="31"/>
      <c r="C476" s="31"/>
      <c r="D476" s="31"/>
      <c r="E476" s="31"/>
      <c r="F476" s="31"/>
      <c r="G476" s="31"/>
      <c r="H476" s="31"/>
      <c r="I476" s="31"/>
      <c r="J476" s="31"/>
      <c r="K476" s="31"/>
      <c r="L476" s="31"/>
    </row>
    <row r="477" spans="2:12" ht="12.75">
      <c r="B477" s="31"/>
      <c r="C477" s="31"/>
      <c r="D477" s="31"/>
      <c r="E477" s="31"/>
      <c r="F477" s="31"/>
      <c r="G477" s="31"/>
      <c r="H477" s="31"/>
      <c r="I477" s="31"/>
      <c r="J477" s="31"/>
      <c r="K477" s="31"/>
      <c r="L477" s="31"/>
    </row>
    <row r="478" spans="2:12" ht="12.75">
      <c r="B478" s="31"/>
      <c r="C478" s="31"/>
      <c r="D478" s="31"/>
      <c r="E478" s="31"/>
      <c r="F478" s="31"/>
      <c r="G478" s="31"/>
      <c r="H478" s="31"/>
      <c r="I478" s="31"/>
      <c r="J478" s="31"/>
      <c r="K478" s="31"/>
      <c r="L478" s="31"/>
    </row>
    <row r="479" spans="2:12" ht="12.75">
      <c r="B479" s="31"/>
      <c r="C479" s="31"/>
      <c r="D479" s="31"/>
      <c r="E479" s="31"/>
      <c r="F479" s="31"/>
      <c r="G479" s="31"/>
      <c r="H479" s="31"/>
      <c r="I479" s="31"/>
      <c r="J479" s="31"/>
      <c r="K479" s="31"/>
      <c r="L479" s="31"/>
    </row>
    <row r="480" spans="2:12" ht="12.75">
      <c r="B480" s="31"/>
      <c r="C480" s="31"/>
      <c r="D480" s="31"/>
      <c r="E480" s="31"/>
      <c r="F480" s="31"/>
      <c r="G480" s="31"/>
      <c r="H480" s="31"/>
      <c r="I480" s="31"/>
      <c r="J480" s="31"/>
      <c r="K480" s="31"/>
      <c r="L480" s="31"/>
    </row>
    <row r="481" spans="2:12" ht="12.75">
      <c r="B481" s="31"/>
      <c r="C481" s="31"/>
      <c r="D481" s="31"/>
      <c r="E481" s="31"/>
      <c r="F481" s="31"/>
      <c r="G481" s="31"/>
      <c r="H481" s="31"/>
      <c r="I481" s="31"/>
      <c r="J481" s="31"/>
      <c r="K481" s="31"/>
      <c r="L481" s="31"/>
    </row>
    <row r="482" spans="2:12" ht="12.75">
      <c r="B482" s="31"/>
      <c r="C482" s="31"/>
      <c r="D482" s="31"/>
      <c r="E482" s="31"/>
      <c r="F482" s="31"/>
      <c r="G482" s="31"/>
      <c r="H482" s="31"/>
      <c r="I482" s="31"/>
      <c r="J482" s="31"/>
      <c r="K482" s="31"/>
      <c r="L482" s="31"/>
    </row>
    <row r="483" spans="2:12" ht="12.75">
      <c r="B483" s="31"/>
      <c r="C483" s="31"/>
      <c r="D483" s="31"/>
      <c r="E483" s="31"/>
      <c r="F483" s="31"/>
      <c r="G483" s="31"/>
      <c r="H483" s="31"/>
      <c r="I483" s="31"/>
      <c r="J483" s="31"/>
      <c r="K483" s="31"/>
      <c r="L483" s="31"/>
    </row>
    <row r="484" spans="2:12" ht="12.75">
      <c r="B484" s="31"/>
      <c r="C484" s="31"/>
      <c r="D484" s="31"/>
      <c r="E484" s="31"/>
      <c r="F484" s="31"/>
      <c r="G484" s="31"/>
      <c r="H484" s="31"/>
      <c r="I484" s="31"/>
      <c r="J484" s="31"/>
      <c r="K484" s="31"/>
      <c r="L484" s="31"/>
    </row>
    <row r="485" spans="2:12" ht="12.75">
      <c r="B485" s="31"/>
      <c r="C485" s="31"/>
      <c r="D485" s="31"/>
      <c r="E485" s="31"/>
      <c r="F485" s="31"/>
      <c r="G485" s="31"/>
      <c r="H485" s="31"/>
      <c r="I485" s="31"/>
      <c r="J485" s="31"/>
      <c r="K485" s="31"/>
      <c r="L485" s="31"/>
    </row>
    <row r="486" spans="2:12" ht="12.75">
      <c r="B486" s="31"/>
      <c r="C486" s="31"/>
      <c r="D486" s="31"/>
      <c r="E486" s="31"/>
      <c r="F486" s="31"/>
      <c r="G486" s="31"/>
      <c r="H486" s="31"/>
      <c r="I486" s="31"/>
      <c r="J486" s="31"/>
      <c r="K486" s="31"/>
      <c r="L486" s="31"/>
    </row>
  </sheetData>
  <sheetProtection/>
  <mergeCells count="3">
    <mergeCell ref="B1:L1"/>
    <mergeCell ref="B40:L40"/>
    <mergeCell ref="B39:L39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  <headerFooter alignWithMargins="0">
    <oddHeader>&amp;C&amp;F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9"/>
  <sheetViews>
    <sheetView zoomScale="70" zoomScaleNormal="70" zoomScalePageLayoutView="0" workbookViewId="0" topLeftCell="A1">
      <selection activeCell="B2" sqref="B2:L2"/>
    </sheetView>
  </sheetViews>
  <sheetFormatPr defaultColWidth="9.140625" defaultRowHeight="12.75"/>
  <cols>
    <col min="1" max="1" width="6.140625" style="20" customWidth="1"/>
    <col min="2" max="2" width="14.57421875" style="20" customWidth="1"/>
    <col min="3" max="3" width="7.57421875" style="20" customWidth="1"/>
    <col min="4" max="4" width="12.140625" style="20" customWidth="1"/>
    <col min="5" max="5" width="10.7109375" style="20" customWidth="1"/>
    <col min="6" max="6" width="12.140625" style="20" customWidth="1"/>
    <col min="7" max="7" width="8.28125" style="20" customWidth="1"/>
    <col min="8" max="8" width="8.421875" style="20" customWidth="1"/>
    <col min="9" max="10" width="9.140625" style="20" customWidth="1"/>
    <col min="11" max="11" width="9.8515625" style="20" customWidth="1"/>
    <col min="12" max="12" width="9.8515625" style="20" bestFit="1" customWidth="1"/>
    <col min="13" max="13" width="10.421875" style="20" bestFit="1" customWidth="1"/>
    <col min="14" max="19" width="9.8515625" style="20" bestFit="1" customWidth="1"/>
    <col min="20" max="16384" width="9.140625" style="20" customWidth="1"/>
  </cols>
  <sheetData>
    <row r="1" spans="2:16" ht="12.75"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</row>
    <row r="2" spans="2:16" ht="31.5" customHeight="1">
      <c r="B2" s="373" t="s">
        <v>196</v>
      </c>
      <c r="C2" s="373"/>
      <c r="D2" s="373"/>
      <c r="E2" s="373"/>
      <c r="F2" s="373"/>
      <c r="G2" s="373"/>
      <c r="H2" s="373"/>
      <c r="I2" s="373"/>
      <c r="J2" s="373"/>
      <c r="K2" s="373"/>
      <c r="L2" s="373"/>
      <c r="M2" s="372"/>
      <c r="N2" s="372"/>
      <c r="O2" s="372"/>
      <c r="P2" s="372"/>
    </row>
    <row r="3" spans="2:16" ht="12.75" customHeight="1">
      <c r="B3" s="99"/>
      <c r="C3" s="101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</row>
    <row r="4" spans="1:19" ht="22.5" customHeight="1">
      <c r="A4" s="3"/>
      <c r="B4" s="102"/>
      <c r="C4" s="102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386" t="s">
        <v>210</v>
      </c>
      <c r="O4" s="386"/>
      <c r="P4" s="387"/>
      <c r="Q4" s="386" t="s">
        <v>193</v>
      </c>
      <c r="R4" s="386"/>
      <c r="S4" s="387"/>
    </row>
    <row r="5" spans="1:19" ht="56.25" customHeight="1">
      <c r="A5" s="29"/>
      <c r="B5" s="150"/>
      <c r="C5" s="150"/>
      <c r="D5" s="151" t="s">
        <v>211</v>
      </c>
      <c r="E5" s="151" t="s">
        <v>108</v>
      </c>
      <c r="F5" s="151" t="s">
        <v>212</v>
      </c>
      <c r="G5" s="151" t="s">
        <v>109</v>
      </c>
      <c r="H5" s="151" t="s">
        <v>110</v>
      </c>
      <c r="I5" s="151" t="s">
        <v>111</v>
      </c>
      <c r="J5" s="151" t="s">
        <v>112</v>
      </c>
      <c r="K5" s="151" t="s">
        <v>213</v>
      </c>
      <c r="L5" s="151" t="s">
        <v>113</v>
      </c>
      <c r="M5" s="152" t="s">
        <v>114</v>
      </c>
      <c r="N5" s="151" t="s">
        <v>115</v>
      </c>
      <c r="O5" s="151" t="s">
        <v>116</v>
      </c>
      <c r="P5" s="151" t="s">
        <v>117</v>
      </c>
      <c r="Q5" s="153" t="s">
        <v>115</v>
      </c>
      <c r="R5" s="151" t="s">
        <v>116</v>
      </c>
      <c r="S5" s="154" t="s">
        <v>117</v>
      </c>
    </row>
    <row r="6" spans="2:19" ht="12.75" customHeight="1">
      <c r="B6" s="105"/>
      <c r="C6" s="105"/>
      <c r="D6" s="106" t="s">
        <v>118</v>
      </c>
      <c r="E6" s="106" t="s">
        <v>119</v>
      </c>
      <c r="F6" s="106" t="s">
        <v>120</v>
      </c>
      <c r="G6" s="106" t="s">
        <v>121</v>
      </c>
      <c r="H6" s="107" t="s">
        <v>122</v>
      </c>
      <c r="I6" s="107" t="s">
        <v>123</v>
      </c>
      <c r="J6" s="107" t="s">
        <v>124</v>
      </c>
      <c r="K6" s="107" t="s">
        <v>125</v>
      </c>
      <c r="L6" s="107" t="s">
        <v>126</v>
      </c>
      <c r="M6" s="108" t="s">
        <v>127</v>
      </c>
      <c r="N6" s="107" t="s">
        <v>128</v>
      </c>
      <c r="O6" s="107" t="s">
        <v>129</v>
      </c>
      <c r="P6" s="107" t="s">
        <v>126</v>
      </c>
      <c r="Q6" s="155" t="s">
        <v>128</v>
      </c>
      <c r="R6" s="156" t="s">
        <v>129</v>
      </c>
      <c r="S6" s="157" t="s">
        <v>126</v>
      </c>
    </row>
    <row r="7" spans="1:19" ht="12.75">
      <c r="A7" s="382" t="s">
        <v>180</v>
      </c>
      <c r="B7" s="102" t="s">
        <v>32</v>
      </c>
      <c r="C7" s="109">
        <v>2006</v>
      </c>
      <c r="D7" s="176">
        <v>12.703635994312412</v>
      </c>
      <c r="E7" s="176">
        <v>19.473898029656713</v>
      </c>
      <c r="F7" s="176">
        <v>13.589274832419257</v>
      </c>
      <c r="G7" s="176">
        <v>12.672151127361364</v>
      </c>
      <c r="H7" s="176">
        <v>14.033109892342068</v>
      </c>
      <c r="I7" s="176">
        <v>2.294332723948812</v>
      </c>
      <c r="J7" s="176">
        <v>12.13690838919358</v>
      </c>
      <c r="K7" s="176">
        <v>7.291285801340646</v>
      </c>
      <c r="L7" s="176">
        <v>5.8054032094251475</v>
      </c>
      <c r="M7" s="177">
        <v>100</v>
      </c>
      <c r="N7" s="176">
        <v>45.76680885638838</v>
      </c>
      <c r="O7" s="176">
        <v>48.42778793418647</v>
      </c>
      <c r="P7" s="176">
        <v>5.8054032094251475</v>
      </c>
      <c r="Q7" s="158">
        <v>50.6576824758643</v>
      </c>
      <c r="R7" s="87">
        <v>43.7768346859256</v>
      </c>
      <c r="S7" s="159">
        <v>5.565482838210111</v>
      </c>
    </row>
    <row r="8" spans="1:19" ht="12.75">
      <c r="A8" s="383"/>
      <c r="B8" s="105"/>
      <c r="C8" s="111">
        <v>1998</v>
      </c>
      <c r="D8" s="178" t="s">
        <v>89</v>
      </c>
      <c r="E8" s="178" t="s">
        <v>89</v>
      </c>
      <c r="F8" s="178" t="s">
        <v>89</v>
      </c>
      <c r="G8" s="178" t="s">
        <v>89</v>
      </c>
      <c r="H8" s="178" t="s">
        <v>89</v>
      </c>
      <c r="I8" s="178" t="s">
        <v>89</v>
      </c>
      <c r="J8" s="178" t="s">
        <v>89</v>
      </c>
      <c r="K8" s="178" t="s">
        <v>89</v>
      </c>
      <c r="L8" s="178" t="s">
        <v>89</v>
      </c>
      <c r="M8" s="179" t="s">
        <v>89</v>
      </c>
      <c r="N8" s="178" t="s">
        <v>89</v>
      </c>
      <c r="O8" s="178" t="s">
        <v>89</v>
      </c>
      <c r="P8" s="178" t="s">
        <v>89</v>
      </c>
      <c r="Q8" s="158" t="s">
        <v>89</v>
      </c>
      <c r="R8" s="87" t="s">
        <v>89</v>
      </c>
      <c r="S8" s="159" t="s">
        <v>89</v>
      </c>
    </row>
    <row r="9" spans="1:19" ht="12.75">
      <c r="A9" s="383"/>
      <c r="B9" s="105" t="s">
        <v>33</v>
      </c>
      <c r="C9" s="111">
        <v>2006</v>
      </c>
      <c r="D9" s="180">
        <v>7.135198344738725</v>
      </c>
      <c r="E9" s="180">
        <v>9.902710058406202</v>
      </c>
      <c r="F9" s="180">
        <v>20.679163678324283</v>
      </c>
      <c r="G9" s="180">
        <v>12.618048384892846</v>
      </c>
      <c r="H9" s="180">
        <v>13.195052498072233</v>
      </c>
      <c r="I9" s="180">
        <v>5.196214689215978</v>
      </c>
      <c r="J9" s="180">
        <v>14.0395758119458</v>
      </c>
      <c r="K9" s="180">
        <v>6.594112522904197</v>
      </c>
      <c r="L9" s="180">
        <v>10.639924011499758</v>
      </c>
      <c r="M9" s="181">
        <v>100.00000000000003</v>
      </c>
      <c r="N9" s="180">
        <v>37.717072081469205</v>
      </c>
      <c r="O9" s="180">
        <v>51.64300390703105</v>
      </c>
      <c r="P9" s="180">
        <v>10.639924011499758</v>
      </c>
      <c r="Q9" s="158">
        <v>40.20240465745321</v>
      </c>
      <c r="R9" s="87">
        <v>48.6921198428435</v>
      </c>
      <c r="S9" s="159">
        <v>11.105475499703289</v>
      </c>
    </row>
    <row r="10" spans="1:19" ht="12.75">
      <c r="A10" s="383"/>
      <c r="B10" s="105"/>
      <c r="C10" s="111">
        <v>1998</v>
      </c>
      <c r="D10" s="180">
        <v>7.421321690544333</v>
      </c>
      <c r="E10" s="180">
        <v>9.927299922764956</v>
      </c>
      <c r="F10" s="180">
        <v>13.6636548303053</v>
      </c>
      <c r="G10" s="180">
        <v>13.93883399099914</v>
      </c>
      <c r="H10" s="180">
        <v>13.633130604732388</v>
      </c>
      <c r="I10" s="180">
        <v>6.028072728967791</v>
      </c>
      <c r="J10" s="180">
        <v>17.454801825808612</v>
      </c>
      <c r="K10" s="180">
        <v>8.92973982729201</v>
      </c>
      <c r="L10" s="180">
        <v>9.003144578585474</v>
      </c>
      <c r="M10" s="181">
        <v>100</v>
      </c>
      <c r="N10" s="180">
        <v>31.01227644361459</v>
      </c>
      <c r="O10" s="180">
        <v>59.98457897779994</v>
      </c>
      <c r="P10" s="180">
        <v>9.003144578585474</v>
      </c>
      <c r="Q10" s="158">
        <v>33.434072251167585</v>
      </c>
      <c r="R10" s="87">
        <v>57.01002480010388</v>
      </c>
      <c r="S10" s="159">
        <v>9.555902948728525</v>
      </c>
    </row>
    <row r="11" spans="1:19" ht="12.75">
      <c r="A11" s="383"/>
      <c r="B11" s="105" t="s">
        <v>34</v>
      </c>
      <c r="C11" s="111">
        <v>2006</v>
      </c>
      <c r="D11" s="180">
        <v>11.531206182733685</v>
      </c>
      <c r="E11" s="180">
        <v>21.29070196502695</v>
      </c>
      <c r="F11" s="180">
        <v>12.000863285440934</v>
      </c>
      <c r="G11" s="180">
        <v>15.146968739991351</v>
      </c>
      <c r="H11" s="180">
        <v>10.922698451850044</v>
      </c>
      <c r="I11" s="180">
        <v>2.031937997915261</v>
      </c>
      <c r="J11" s="180">
        <v>10.145040749178435</v>
      </c>
      <c r="K11" s="180">
        <v>7.554500066087639</v>
      </c>
      <c r="L11" s="180">
        <v>9.37608256177569</v>
      </c>
      <c r="M11" s="181">
        <v>99.99999999999999</v>
      </c>
      <c r="N11" s="180">
        <v>44.82277143320157</v>
      </c>
      <c r="O11" s="180">
        <v>45.80114600502273</v>
      </c>
      <c r="P11" s="180">
        <v>9.37608256177569</v>
      </c>
      <c r="Q11" s="158">
        <v>46.091976857318386</v>
      </c>
      <c r="R11" s="87">
        <v>44.625162768897546</v>
      </c>
      <c r="S11" s="159">
        <v>9.282860373784066</v>
      </c>
    </row>
    <row r="12" spans="1:19" ht="12.75">
      <c r="A12" s="383"/>
      <c r="B12" s="105"/>
      <c r="C12" s="111">
        <v>1998</v>
      </c>
      <c r="D12" s="180">
        <v>11.110130817031767</v>
      </c>
      <c r="E12" s="180">
        <v>19.235622818918696</v>
      </c>
      <c r="F12" s="180">
        <v>10.33879331430558</v>
      </c>
      <c r="G12" s="180">
        <v>15.925994608826558</v>
      </c>
      <c r="H12" s="180">
        <v>10.795378426346884</v>
      </c>
      <c r="I12" s="180">
        <v>2.3455384853524084</v>
      </c>
      <c r="J12" s="180">
        <v>13.49023430804476</v>
      </c>
      <c r="K12" s="180">
        <v>8.040880296138079</v>
      </c>
      <c r="L12" s="180">
        <v>8.717426925035262</v>
      </c>
      <c r="M12" s="181">
        <v>99.99999999999997</v>
      </c>
      <c r="N12" s="180">
        <v>40.68454695025604</v>
      </c>
      <c r="O12" s="180">
        <v>50.59802612470868</v>
      </c>
      <c r="P12" s="180">
        <v>8.717426925035262</v>
      </c>
      <c r="Q12" s="158">
        <v>42.082923987728364</v>
      </c>
      <c r="R12" s="87">
        <v>49.280991255691745</v>
      </c>
      <c r="S12" s="159">
        <v>8.636084756579882</v>
      </c>
    </row>
    <row r="13" spans="1:19" ht="12.75">
      <c r="A13" s="383"/>
      <c r="B13" s="105" t="s">
        <v>35</v>
      </c>
      <c r="C13" s="111">
        <v>2006</v>
      </c>
      <c r="D13" s="180">
        <v>9.309851000944574</v>
      </c>
      <c r="E13" s="180">
        <v>17.142508912520185</v>
      </c>
      <c r="F13" s="180">
        <v>15.052256314939516</v>
      </c>
      <c r="G13" s="180">
        <v>13.808464608915566</v>
      </c>
      <c r="H13" s="180">
        <v>14.212498857369207</v>
      </c>
      <c r="I13" s="180">
        <v>2.3334044303604617</v>
      </c>
      <c r="J13" s="180">
        <v>10.08379292483013</v>
      </c>
      <c r="K13" s="180">
        <v>9.683415094914531</v>
      </c>
      <c r="L13" s="180">
        <v>8.373807855205825</v>
      </c>
      <c r="M13" s="181">
        <v>100</v>
      </c>
      <c r="N13" s="182">
        <v>41.4460083706974</v>
      </c>
      <c r="O13" s="180">
        <v>50.121575916389894</v>
      </c>
      <c r="P13" s="180">
        <v>8.373807855205825</v>
      </c>
      <c r="Q13" s="158">
        <v>45.6673562510087</v>
      </c>
      <c r="R13" s="87">
        <v>47.029652126707454</v>
      </c>
      <c r="S13" s="159">
        <v>7.137931540414044</v>
      </c>
    </row>
    <row r="14" spans="1:19" ht="12.75">
      <c r="A14" s="383"/>
      <c r="B14" s="105"/>
      <c r="C14" s="111">
        <v>1998</v>
      </c>
      <c r="D14" s="180">
        <v>9.820694780924612</v>
      </c>
      <c r="E14" s="180">
        <v>15.855898348448141</v>
      </c>
      <c r="F14" s="180">
        <v>13.561877809460512</v>
      </c>
      <c r="G14" s="180">
        <v>13.601898105467772</v>
      </c>
      <c r="H14" s="180">
        <v>14.090717435270744</v>
      </c>
      <c r="I14" s="180">
        <v>3.275947087451493</v>
      </c>
      <c r="J14" s="180">
        <v>10.344531869733936</v>
      </c>
      <c r="K14" s="180">
        <v>10.563928849630884</v>
      </c>
      <c r="L14" s="180">
        <v>8.884505713611905</v>
      </c>
      <c r="M14" s="181">
        <v>100</v>
      </c>
      <c r="N14" s="180">
        <v>39.23847093883327</v>
      </c>
      <c r="O14" s="180">
        <v>51.87702334755483</v>
      </c>
      <c r="P14" s="180">
        <v>8.884505713611905</v>
      </c>
      <c r="Q14" s="158">
        <v>42.5246141791299</v>
      </c>
      <c r="R14" s="87">
        <v>49.6746499506013</v>
      </c>
      <c r="S14" s="159">
        <v>7.658501686369366</v>
      </c>
    </row>
    <row r="15" spans="1:19" ht="12.75">
      <c r="A15" s="383"/>
      <c r="B15" s="105" t="s">
        <v>36</v>
      </c>
      <c r="C15" s="111">
        <v>2006</v>
      </c>
      <c r="D15" s="180">
        <v>6.609453244703678</v>
      </c>
      <c r="E15" s="180">
        <v>10.763484011564982</v>
      </c>
      <c r="F15" s="180">
        <v>21.96064335834756</v>
      </c>
      <c r="G15" s="180">
        <v>7.044473414652461</v>
      </c>
      <c r="H15" s="180">
        <v>12.148290477382012</v>
      </c>
      <c r="I15" s="180">
        <v>1.5268555419974243</v>
      </c>
      <c r="J15" s="180">
        <v>18.293194836710228</v>
      </c>
      <c r="K15" s="180">
        <v>14.37183054602956</v>
      </c>
      <c r="L15" s="180">
        <v>7.281774568612096</v>
      </c>
      <c r="M15" s="181">
        <v>100.00000000000003</v>
      </c>
      <c r="N15" s="180">
        <v>39.333580614616224</v>
      </c>
      <c r="O15" s="180">
        <v>53.38464481677169</v>
      </c>
      <c r="P15" s="180">
        <v>7.281774568612096</v>
      </c>
      <c r="Q15" s="158">
        <v>40.482171019351576</v>
      </c>
      <c r="R15" s="87">
        <v>52.378348409945644</v>
      </c>
      <c r="S15" s="159">
        <v>7.139480570702792</v>
      </c>
    </row>
    <row r="16" spans="1:19" ht="12.75">
      <c r="A16" s="383"/>
      <c r="B16" s="105"/>
      <c r="C16" s="111">
        <v>1998</v>
      </c>
      <c r="D16" s="180">
        <v>6.746638682297915</v>
      </c>
      <c r="E16" s="180">
        <v>9.72503111632027</v>
      </c>
      <c r="F16" s="180">
        <v>18.12865778401606</v>
      </c>
      <c r="G16" s="180">
        <v>8.17437837751147</v>
      </c>
      <c r="H16" s="180">
        <v>12.405118276981117</v>
      </c>
      <c r="I16" s="180">
        <v>2.1736694766226914</v>
      </c>
      <c r="J16" s="180">
        <v>21.305810534152755</v>
      </c>
      <c r="K16" s="180">
        <v>12.746255944332146</v>
      </c>
      <c r="L16" s="180">
        <v>8.594439807765584</v>
      </c>
      <c r="M16" s="181">
        <v>100</v>
      </c>
      <c r="N16" s="180">
        <v>34.60032758263424</v>
      </c>
      <c r="O16" s="180">
        <v>56.805232609600175</v>
      </c>
      <c r="P16" s="180">
        <v>8.594439807765584</v>
      </c>
      <c r="Q16" s="158">
        <v>36.525246289765555</v>
      </c>
      <c r="R16" s="87">
        <v>54.833780523601305</v>
      </c>
      <c r="S16" s="159">
        <v>8.640973186633124</v>
      </c>
    </row>
    <row r="17" spans="1:19" ht="12.75">
      <c r="A17" s="135"/>
      <c r="B17" s="105" t="s">
        <v>37</v>
      </c>
      <c r="C17" s="111">
        <v>2006</v>
      </c>
      <c r="D17" s="180">
        <v>3.3123997374945313</v>
      </c>
      <c r="E17" s="180">
        <v>15.285383549657283</v>
      </c>
      <c r="F17" s="180">
        <v>21.721962957561615</v>
      </c>
      <c r="G17" s="180">
        <v>12.214343007145983</v>
      </c>
      <c r="H17" s="180">
        <v>16.74447644742599</v>
      </c>
      <c r="I17" s="180">
        <v>0.5748231733994459</v>
      </c>
      <c r="J17" s="180">
        <v>11.54682259005396</v>
      </c>
      <c r="K17" s="180">
        <v>7.566082105877206</v>
      </c>
      <c r="L17" s="180">
        <v>11.033706431383987</v>
      </c>
      <c r="M17" s="181">
        <v>99.99999999999997</v>
      </c>
      <c r="N17" s="180">
        <v>40.31974624471343</v>
      </c>
      <c r="O17" s="180">
        <v>48.64654732390258</v>
      </c>
      <c r="P17" s="180">
        <v>11.033706431383987</v>
      </c>
      <c r="Q17" s="158">
        <v>45.27922768288839</v>
      </c>
      <c r="R17" s="87">
        <v>45.58540846364671</v>
      </c>
      <c r="S17" s="159">
        <v>9.135363853464902</v>
      </c>
    </row>
    <row r="18" spans="2:19" ht="12.75">
      <c r="B18" s="105"/>
      <c r="C18" s="111">
        <v>1998</v>
      </c>
      <c r="D18" s="180">
        <v>3.072175808996165</v>
      </c>
      <c r="E18" s="180">
        <v>13.090836307879153</v>
      </c>
      <c r="F18" s="180">
        <v>16.061157028534623</v>
      </c>
      <c r="G18" s="180">
        <v>13.281677174986072</v>
      </c>
      <c r="H18" s="180">
        <v>15.76215575809449</v>
      </c>
      <c r="I18" s="180">
        <v>1.1422967320037418</v>
      </c>
      <c r="J18" s="180">
        <v>13.357793644177818</v>
      </c>
      <c r="K18" s="180">
        <v>9.167151960354767</v>
      </c>
      <c r="L18" s="180">
        <v>15.064755584973174</v>
      </c>
      <c r="M18" s="181">
        <v>100</v>
      </c>
      <c r="N18" s="180">
        <v>32.224169145409945</v>
      </c>
      <c r="O18" s="180">
        <v>52.71107526961688</v>
      </c>
      <c r="P18" s="180">
        <v>15.064755584973174</v>
      </c>
      <c r="Q18" s="158">
        <v>35.929365032449894</v>
      </c>
      <c r="R18" s="87">
        <v>50.76358486172955</v>
      </c>
      <c r="S18" s="159">
        <v>13.307050105820553</v>
      </c>
    </row>
    <row r="19" spans="2:19" ht="12.75">
      <c r="B19" s="105" t="s">
        <v>38</v>
      </c>
      <c r="C19" s="111">
        <v>2006</v>
      </c>
      <c r="D19" s="180">
        <v>9.838482395724633</v>
      </c>
      <c r="E19" s="180">
        <v>17.313607091545173</v>
      </c>
      <c r="F19" s="180">
        <v>16.903561256094243</v>
      </c>
      <c r="G19" s="180">
        <v>6.67243100384163</v>
      </c>
      <c r="H19" s="180">
        <v>16.137873877435</v>
      </c>
      <c r="I19" s="180">
        <v>4.565876941128074</v>
      </c>
      <c r="J19" s="180">
        <v>12.292351213845317</v>
      </c>
      <c r="K19" s="180">
        <v>8.171069972153152</v>
      </c>
      <c r="L19" s="180">
        <v>8.10474624823277</v>
      </c>
      <c r="M19" s="181">
        <v>100</v>
      </c>
      <c r="N19" s="180">
        <v>44.05565074336405</v>
      </c>
      <c r="O19" s="180">
        <v>47.83960300840317</v>
      </c>
      <c r="P19" s="180">
        <v>8.10474624823277</v>
      </c>
      <c r="Q19" s="158">
        <v>47.72461558516151</v>
      </c>
      <c r="R19" s="87">
        <v>45.35018155346032</v>
      </c>
      <c r="S19" s="159">
        <v>6.9252028613781835</v>
      </c>
    </row>
    <row r="20" spans="2:19" ht="12.75">
      <c r="B20" s="105"/>
      <c r="C20" s="111">
        <v>1998</v>
      </c>
      <c r="D20" s="180">
        <v>8.303065579435259</v>
      </c>
      <c r="E20" s="180">
        <v>17.33296050516601</v>
      </c>
      <c r="F20" s="180">
        <v>16.51122397495409</v>
      </c>
      <c r="G20" s="180">
        <v>9.16752643531023</v>
      </c>
      <c r="H20" s="180">
        <v>12.186855990371571</v>
      </c>
      <c r="I20" s="180">
        <v>6.518360571745971</v>
      </c>
      <c r="J20" s="180">
        <v>12.39585021208071</v>
      </c>
      <c r="K20" s="180">
        <v>9.804631348901632</v>
      </c>
      <c r="L20" s="180">
        <v>7.779525382034532</v>
      </c>
      <c r="M20" s="181">
        <v>100</v>
      </c>
      <c r="N20" s="180">
        <v>42.14725005955536</v>
      </c>
      <c r="O20" s="180">
        <v>50.07322455841011</v>
      </c>
      <c r="P20" s="180">
        <v>7.779525382034532</v>
      </c>
      <c r="Q20" s="158">
        <v>44.43695296969602</v>
      </c>
      <c r="R20" s="87">
        <v>48.851692018701534</v>
      </c>
      <c r="S20" s="159">
        <v>6.711355011602427</v>
      </c>
    </row>
    <row r="21" spans="2:19" ht="12.75">
      <c r="B21" s="105" t="s">
        <v>39</v>
      </c>
      <c r="C21" s="111">
        <v>2006</v>
      </c>
      <c r="D21" s="180">
        <v>8.550863442040447</v>
      </c>
      <c r="E21" s="180">
        <v>13.403758576244021</v>
      </c>
      <c r="F21" s="180">
        <v>18.474609173260326</v>
      </c>
      <c r="G21" s="180">
        <v>12.17938180708912</v>
      </c>
      <c r="H21" s="180">
        <v>12.942045067707667</v>
      </c>
      <c r="I21" s="180">
        <v>3.8892771780173243</v>
      </c>
      <c r="J21" s="180">
        <v>11.99526711500999</v>
      </c>
      <c r="K21" s="180">
        <v>9.03074325505612</v>
      </c>
      <c r="L21" s="180">
        <v>9.53405438557499</v>
      </c>
      <c r="M21" s="181">
        <v>99.99999999999999</v>
      </c>
      <c r="N21" s="180">
        <v>40.42923119154479</v>
      </c>
      <c r="O21" s="180">
        <v>50.03671442288022</v>
      </c>
      <c r="P21" s="180">
        <v>9.53405438557499</v>
      </c>
      <c r="Q21" s="158">
        <v>42.15404353211821</v>
      </c>
      <c r="R21" s="87">
        <v>48.24800920191117</v>
      </c>
      <c r="S21" s="159">
        <v>9.597947265970625</v>
      </c>
    </row>
    <row r="22" spans="2:19" ht="12.75">
      <c r="B22" s="105"/>
      <c r="C22" s="111">
        <v>1998</v>
      </c>
      <c r="D22" s="180">
        <v>7.825409711276484</v>
      </c>
      <c r="E22" s="180">
        <v>10.546216949896795</v>
      </c>
      <c r="F22" s="180">
        <v>17.396324762115153</v>
      </c>
      <c r="G22" s="180">
        <v>14.410199627660464</v>
      </c>
      <c r="H22" s="180">
        <v>12.529302199929434</v>
      </c>
      <c r="I22" s="180">
        <v>4.582956679501131</v>
      </c>
      <c r="J22" s="180">
        <v>13.687069445705605</v>
      </c>
      <c r="K22" s="180">
        <v>11.085571684847697</v>
      </c>
      <c r="L22" s="180">
        <v>7.936948939067236</v>
      </c>
      <c r="M22" s="181">
        <v>99.99999999999999</v>
      </c>
      <c r="N22" s="180">
        <v>35.76795142328844</v>
      </c>
      <c r="O22" s="180">
        <v>56.29509963764433</v>
      </c>
      <c r="P22" s="180">
        <v>7.936948939067236</v>
      </c>
      <c r="Q22" s="158">
        <v>37.222066061443485</v>
      </c>
      <c r="R22" s="87">
        <v>55.041108707497585</v>
      </c>
      <c r="S22" s="159">
        <v>7.7368252310589485</v>
      </c>
    </row>
    <row r="23" spans="2:19" ht="12.75">
      <c r="B23" s="105" t="s">
        <v>130</v>
      </c>
      <c r="C23" s="111">
        <v>2006</v>
      </c>
      <c r="D23" s="180">
        <v>5.494135420154907</v>
      </c>
      <c r="E23" s="180">
        <v>14.475265593995296</v>
      </c>
      <c r="F23" s="180">
        <v>21.5403964050662</v>
      </c>
      <c r="G23" s="180">
        <v>12.472703667218282</v>
      </c>
      <c r="H23" s="180">
        <v>12.331927741527164</v>
      </c>
      <c r="I23" s="180">
        <v>1.8573969133333983</v>
      </c>
      <c r="J23" s="180">
        <v>15.151103828476616</v>
      </c>
      <c r="K23" s="180">
        <v>7.005200798055363</v>
      </c>
      <c r="L23" s="180">
        <v>9.671869632172772</v>
      </c>
      <c r="M23" s="181">
        <v>100</v>
      </c>
      <c r="N23" s="180">
        <v>41.509797419216405</v>
      </c>
      <c r="O23" s="180">
        <v>48.81833294861083</v>
      </c>
      <c r="P23" s="180">
        <v>9.671869632172772</v>
      </c>
      <c r="Q23" s="158">
        <v>43.50767911914185</v>
      </c>
      <c r="R23" s="87">
        <v>47.230927759810044</v>
      </c>
      <c r="S23" s="159">
        <v>9.261393121048103</v>
      </c>
    </row>
    <row r="24" spans="2:19" ht="12.75">
      <c r="B24" s="105"/>
      <c r="C24" s="111">
        <v>1998</v>
      </c>
      <c r="D24" s="180">
        <v>4.579700154678915</v>
      </c>
      <c r="E24" s="180">
        <v>13.256545760042716</v>
      </c>
      <c r="F24" s="180">
        <v>20.380683662132736</v>
      </c>
      <c r="G24" s="180">
        <v>13.124005027314558</v>
      </c>
      <c r="H24" s="180">
        <v>11.772419599126453</v>
      </c>
      <c r="I24" s="180">
        <v>1.285342184951809</v>
      </c>
      <c r="J24" s="180">
        <v>18.400672493685235</v>
      </c>
      <c r="K24" s="180">
        <v>7.667468397773174</v>
      </c>
      <c r="L24" s="180">
        <v>9.533162720294401</v>
      </c>
      <c r="M24" s="181">
        <v>99.99999999999997</v>
      </c>
      <c r="N24" s="180">
        <v>38.21692957685436</v>
      </c>
      <c r="O24" s="180">
        <v>52.24990770285123</v>
      </c>
      <c r="P24" s="180">
        <v>9.533162720294401</v>
      </c>
      <c r="Q24" s="158">
        <v>40.187037184804566</v>
      </c>
      <c r="R24" s="87">
        <v>50.465583491986244</v>
      </c>
      <c r="S24" s="159">
        <v>9.347379323209196</v>
      </c>
    </row>
    <row r="25" spans="2:19" ht="12.75">
      <c r="B25" s="105" t="s">
        <v>42</v>
      </c>
      <c r="C25" s="111">
        <v>2006</v>
      </c>
      <c r="D25" s="180">
        <v>7.584870333743478</v>
      </c>
      <c r="E25" s="180">
        <v>13.396493491163309</v>
      </c>
      <c r="F25" s="180">
        <v>13.506812649220679</v>
      </c>
      <c r="G25" s="180">
        <v>9.234084978038863</v>
      </c>
      <c r="H25" s="180">
        <v>14.8990190826699</v>
      </c>
      <c r="I25" s="180">
        <v>2.8510256546124038</v>
      </c>
      <c r="J25" s="180">
        <v>18.20890058293244</v>
      </c>
      <c r="K25" s="180">
        <v>12.369240698277949</v>
      </c>
      <c r="L25" s="180">
        <v>7.949552529340986</v>
      </c>
      <c r="M25" s="181">
        <v>100</v>
      </c>
      <c r="N25" s="180">
        <v>34.488176474127464</v>
      </c>
      <c r="O25" s="180">
        <v>57.56227099653156</v>
      </c>
      <c r="P25" s="180">
        <v>7.949552529340986</v>
      </c>
      <c r="Q25" s="158">
        <v>35.467236446160875</v>
      </c>
      <c r="R25" s="87">
        <v>56.737637159098085</v>
      </c>
      <c r="S25" s="159">
        <v>7.795126394741031</v>
      </c>
    </row>
    <row r="26" spans="2:19" ht="12.75">
      <c r="B26" s="105"/>
      <c r="C26" s="111">
        <v>1998</v>
      </c>
      <c r="D26" s="180">
        <v>6.0804301431867875</v>
      </c>
      <c r="E26" s="180">
        <v>11.657137192061123</v>
      </c>
      <c r="F26" s="180">
        <v>13.252547622885965</v>
      </c>
      <c r="G26" s="180">
        <v>9.140958807171678</v>
      </c>
      <c r="H26" s="180">
        <v>13.495042468790688</v>
      </c>
      <c r="I26" s="180">
        <v>3.7973004629245315</v>
      </c>
      <c r="J26" s="180">
        <v>22.554751350593634</v>
      </c>
      <c r="K26" s="180">
        <v>11.353875170437396</v>
      </c>
      <c r="L26" s="180">
        <v>8.66795678194821</v>
      </c>
      <c r="M26" s="181">
        <v>100.00000000000003</v>
      </c>
      <c r="N26" s="180">
        <v>30.990114958133873</v>
      </c>
      <c r="O26" s="180">
        <v>60.341928259917935</v>
      </c>
      <c r="P26" s="180">
        <v>8.66795678194821</v>
      </c>
      <c r="Q26" s="158">
        <v>33.11124100412987</v>
      </c>
      <c r="R26" s="87">
        <v>58.04459158510604</v>
      </c>
      <c r="S26" s="159">
        <v>8.844167410764081</v>
      </c>
    </row>
    <row r="27" spans="2:19" ht="12.75">
      <c r="B27" s="105" t="s">
        <v>43</v>
      </c>
      <c r="C27" s="111">
        <v>2006</v>
      </c>
      <c r="D27" s="180">
        <v>8.50009530506306</v>
      </c>
      <c r="E27" s="180">
        <v>17.377736558180477</v>
      </c>
      <c r="F27" s="180">
        <v>15.396492642347647</v>
      </c>
      <c r="G27" s="180">
        <v>7.547765506682964</v>
      </c>
      <c r="H27" s="180">
        <v>19.802892235553525</v>
      </c>
      <c r="I27" s="180">
        <v>4.845213294999586</v>
      </c>
      <c r="J27" s="180">
        <v>13.36869012876541</v>
      </c>
      <c r="K27" s="180">
        <v>5.715702519498138</v>
      </c>
      <c r="L27" s="180">
        <v>7.4454118089092</v>
      </c>
      <c r="M27" s="181">
        <v>99.99999999999999</v>
      </c>
      <c r="N27" s="180">
        <v>41.27432450559119</v>
      </c>
      <c r="O27" s="180">
        <v>51.28026368549962</v>
      </c>
      <c r="P27" s="180">
        <v>7.4454118089092</v>
      </c>
      <c r="Q27" s="158">
        <v>47.06374659687222</v>
      </c>
      <c r="R27" s="87">
        <v>47.59335809571304</v>
      </c>
      <c r="S27" s="159">
        <v>5.342895307414715</v>
      </c>
    </row>
    <row r="28" spans="2:19" ht="12.75">
      <c r="B28" s="105"/>
      <c r="C28" s="111">
        <v>1998</v>
      </c>
      <c r="D28" s="180">
        <v>8.11905555625856</v>
      </c>
      <c r="E28" s="180">
        <v>12.313598404173115</v>
      </c>
      <c r="F28" s="180">
        <v>13.630862278543788</v>
      </c>
      <c r="G28" s="180">
        <v>8.602836218847843</v>
      </c>
      <c r="H28" s="180">
        <v>18.261618829684075</v>
      </c>
      <c r="I28" s="180">
        <v>6.686113870695455</v>
      </c>
      <c r="J28" s="180">
        <v>16.605218231663883</v>
      </c>
      <c r="K28" s="180">
        <v>6.806175669711187</v>
      </c>
      <c r="L28" s="180">
        <v>8.97452094042209</v>
      </c>
      <c r="M28" s="181">
        <v>100</v>
      </c>
      <c r="N28" s="180">
        <v>34.06351623897546</v>
      </c>
      <c r="O28" s="180">
        <v>56.96196282060245</v>
      </c>
      <c r="P28" s="180">
        <v>8.97452094042209</v>
      </c>
      <c r="Q28" s="158">
        <v>39.11222768032893</v>
      </c>
      <c r="R28" s="87">
        <v>54.20141796111672</v>
      </c>
      <c r="S28" s="159">
        <v>6.686354358554376</v>
      </c>
    </row>
    <row r="29" spans="2:19" ht="12.75">
      <c r="B29" s="105" t="s">
        <v>44</v>
      </c>
      <c r="C29" s="111">
        <v>2006</v>
      </c>
      <c r="D29" s="180">
        <v>14.772851349421638</v>
      </c>
      <c r="E29" s="180">
        <v>17.156888744357385</v>
      </c>
      <c r="F29" s="180">
        <v>6.113598298206931</v>
      </c>
      <c r="G29" s="180">
        <v>12.95079027273811</v>
      </c>
      <c r="H29" s="180">
        <v>17.057050766132065</v>
      </c>
      <c r="I29" s="180">
        <v>0.776365050714267</v>
      </c>
      <c r="J29" s="180">
        <v>14.405715463130084</v>
      </c>
      <c r="K29" s="180">
        <v>7.551475081863283</v>
      </c>
      <c r="L29" s="180">
        <v>9.215264973436247</v>
      </c>
      <c r="M29" s="181">
        <v>100</v>
      </c>
      <c r="N29" s="180">
        <v>38.043338391985955</v>
      </c>
      <c r="O29" s="180">
        <v>52.74139663457781</v>
      </c>
      <c r="P29" s="180">
        <v>9.215264973436247</v>
      </c>
      <c r="Q29" s="158">
        <v>41.258673004985496</v>
      </c>
      <c r="R29" s="87">
        <v>49.71261941609595</v>
      </c>
      <c r="S29" s="159">
        <v>9.02870757891854</v>
      </c>
    </row>
    <row r="30" spans="2:19" ht="12.75">
      <c r="B30" s="105"/>
      <c r="C30" s="111">
        <v>1998</v>
      </c>
      <c r="D30" s="180">
        <v>18.137704034909603</v>
      </c>
      <c r="E30" s="180">
        <v>15.129163544717663</v>
      </c>
      <c r="F30" s="180">
        <v>5.425485158984239</v>
      </c>
      <c r="G30" s="180">
        <v>13.294416414478057</v>
      </c>
      <c r="H30" s="180">
        <v>14.338396837289963</v>
      </c>
      <c r="I30" s="180">
        <v>0.8771696869833917</v>
      </c>
      <c r="J30" s="180">
        <v>13.271541042682314</v>
      </c>
      <c r="K30" s="180">
        <v>9.843567379498174</v>
      </c>
      <c r="L30" s="180">
        <v>9.682555900456586</v>
      </c>
      <c r="M30" s="181">
        <v>99.99999999999999</v>
      </c>
      <c r="N30" s="180">
        <v>38.692352738611504</v>
      </c>
      <c r="O30" s="180">
        <v>51.6250913609319</v>
      </c>
      <c r="P30" s="180">
        <v>9.682555900456586</v>
      </c>
      <c r="Q30" s="158">
        <v>42.729028304573376</v>
      </c>
      <c r="R30" s="87">
        <v>47.87650011968259</v>
      </c>
      <c r="S30" s="159">
        <v>9.39447157574405</v>
      </c>
    </row>
    <row r="31" spans="2:19" ht="12.75">
      <c r="B31" s="105" t="s">
        <v>131</v>
      </c>
      <c r="C31" s="111">
        <v>2006</v>
      </c>
      <c r="D31" s="180">
        <v>8.647743300423132</v>
      </c>
      <c r="E31" s="180">
        <v>9.723201692524682</v>
      </c>
      <c r="F31" s="180">
        <v>21.707510578279265</v>
      </c>
      <c r="G31" s="180">
        <v>11.296720733427362</v>
      </c>
      <c r="H31" s="180">
        <v>11.287905500705218</v>
      </c>
      <c r="I31" s="180">
        <v>2.203808180535966</v>
      </c>
      <c r="J31" s="180">
        <v>16.5990832157969</v>
      </c>
      <c r="K31" s="180">
        <v>9.05324400564175</v>
      </c>
      <c r="L31" s="180">
        <v>9.480782792665726</v>
      </c>
      <c r="M31" s="181">
        <v>100</v>
      </c>
      <c r="N31" s="180">
        <v>40.07845557122708</v>
      </c>
      <c r="O31" s="180">
        <v>50.44076163610719</v>
      </c>
      <c r="P31" s="180">
        <v>9.480782792665726</v>
      </c>
      <c r="Q31" s="158">
        <v>41.3189448441247</v>
      </c>
      <c r="R31" s="87">
        <v>49.146282973621105</v>
      </c>
      <c r="S31" s="159">
        <v>9.534772182254196</v>
      </c>
    </row>
    <row r="32" spans="2:19" ht="12.75">
      <c r="B32" s="105"/>
      <c r="C32" s="111">
        <v>1998</v>
      </c>
      <c r="D32" s="180">
        <v>3.2609773020120922</v>
      </c>
      <c r="E32" s="180">
        <v>9.981167608286253</v>
      </c>
      <c r="F32" s="180">
        <v>15.174943007235603</v>
      </c>
      <c r="G32" s="180">
        <v>14.074734859748242</v>
      </c>
      <c r="H32" s="180">
        <v>15.883635642779264</v>
      </c>
      <c r="I32" s="180">
        <v>3.736742987412033</v>
      </c>
      <c r="J32" s="180">
        <v>19.28337793636634</v>
      </c>
      <c r="K32" s="180">
        <v>9.262563187630093</v>
      </c>
      <c r="L32" s="180">
        <v>9.341857468530081</v>
      </c>
      <c r="M32" s="181">
        <v>99.99999999999999</v>
      </c>
      <c r="N32" s="180">
        <v>28.417087917533944</v>
      </c>
      <c r="O32" s="180">
        <v>62.24105461393597</v>
      </c>
      <c r="P32" s="180">
        <v>9.341857468530081</v>
      </c>
      <c r="Q32" s="158">
        <v>29.979534266275788</v>
      </c>
      <c r="R32" s="87">
        <v>60.68919741136125</v>
      </c>
      <c r="S32" s="159">
        <v>9.331268322362963</v>
      </c>
    </row>
    <row r="33" spans="2:19" ht="12.75">
      <c r="B33" s="105" t="s">
        <v>132</v>
      </c>
      <c r="C33" s="111">
        <v>2006</v>
      </c>
      <c r="D33" s="180">
        <v>6.412391054102944</v>
      </c>
      <c r="E33" s="180">
        <v>21.131906758756784</v>
      </c>
      <c r="F33" s="180">
        <v>18.01564298635093</v>
      </c>
      <c r="G33" s="180">
        <v>17.35528695938168</v>
      </c>
      <c r="H33" s="180">
        <v>8.796867291563888</v>
      </c>
      <c r="I33" s="180">
        <v>2.179945732609768</v>
      </c>
      <c r="J33" s="180">
        <v>9.71057391876336</v>
      </c>
      <c r="K33" s="180">
        <v>6.022858082552212</v>
      </c>
      <c r="L33" s="180">
        <v>10.374527215918434</v>
      </c>
      <c r="M33" s="181">
        <v>100</v>
      </c>
      <c r="N33" s="180">
        <v>45.55994079921065</v>
      </c>
      <c r="O33" s="180">
        <v>44.06553198487091</v>
      </c>
      <c r="P33" s="180">
        <v>10.374527215918434</v>
      </c>
      <c r="Q33" s="158">
        <v>47.032168629148465</v>
      </c>
      <c r="R33" s="87">
        <v>42.536450656687144</v>
      </c>
      <c r="S33" s="159">
        <v>10.431380714164389</v>
      </c>
    </row>
    <row r="34" spans="2:19" ht="12.75">
      <c r="B34" s="105"/>
      <c r="C34" s="111">
        <v>1998</v>
      </c>
      <c r="D34" s="180">
        <v>6.1935154454940005</v>
      </c>
      <c r="E34" s="180">
        <v>16.179048591609224</v>
      </c>
      <c r="F34" s="180">
        <v>18.545939352679206</v>
      </c>
      <c r="G34" s="180">
        <v>15.782486596885374</v>
      </c>
      <c r="H34" s="180">
        <v>9.371684679318072</v>
      </c>
      <c r="I34" s="180">
        <v>2.621620854962698</v>
      </c>
      <c r="J34" s="180">
        <v>13.655575412021673</v>
      </c>
      <c r="K34" s="180">
        <v>7.484185743057329</v>
      </c>
      <c r="L34" s="180">
        <v>10.165943323972428</v>
      </c>
      <c r="M34" s="181">
        <v>100</v>
      </c>
      <c r="N34" s="180">
        <v>40.91850338978244</v>
      </c>
      <c r="O34" s="180">
        <v>48.91555328624514</v>
      </c>
      <c r="P34" s="180">
        <v>10.165943323972428</v>
      </c>
      <c r="Q34" s="158">
        <v>42.67051439469961</v>
      </c>
      <c r="R34" s="87">
        <v>47.36507501199818</v>
      </c>
      <c r="S34" s="159">
        <v>9.964410593302212</v>
      </c>
    </row>
    <row r="35" spans="2:19" ht="12.75">
      <c r="B35" s="105" t="s">
        <v>181</v>
      </c>
      <c r="C35" s="111">
        <v>2006</v>
      </c>
      <c r="D35" s="180">
        <v>10.829639012032931</v>
      </c>
      <c r="E35" s="180">
        <v>18.910702976567446</v>
      </c>
      <c r="F35" s="180">
        <v>17.669411019632676</v>
      </c>
      <c r="G35" s="180">
        <v>12.298923369221026</v>
      </c>
      <c r="H35" s="180">
        <v>14.148195060164662</v>
      </c>
      <c r="I35" s="180">
        <v>1.55794806839772</v>
      </c>
      <c r="J35" s="180">
        <v>9.170360987967067</v>
      </c>
      <c r="K35" s="180">
        <v>5.889803673210893</v>
      </c>
      <c r="L35" s="180">
        <v>9.525015832805574</v>
      </c>
      <c r="M35" s="181">
        <v>99.99999999999999</v>
      </c>
      <c r="N35" s="180">
        <v>47.40975300823306</v>
      </c>
      <c r="O35" s="180">
        <v>43.06523115896137</v>
      </c>
      <c r="P35" s="180">
        <v>9.525015832805574</v>
      </c>
      <c r="Q35" s="158">
        <v>52.701882210078935</v>
      </c>
      <c r="R35" s="87">
        <v>40.315725561627204</v>
      </c>
      <c r="S35" s="159">
        <v>6.982392228293868</v>
      </c>
    </row>
    <row r="36" spans="2:19" ht="12.75">
      <c r="B36" s="105"/>
      <c r="C36" s="111">
        <v>1998</v>
      </c>
      <c r="D36" s="180">
        <v>13.479415670650729</v>
      </c>
      <c r="E36" s="180">
        <v>17.410358565737052</v>
      </c>
      <c r="F36" s="180">
        <v>17.59628154050465</v>
      </c>
      <c r="G36" s="180">
        <v>12.257636122177955</v>
      </c>
      <c r="H36" s="180">
        <v>12.669322709163348</v>
      </c>
      <c r="I36" s="180">
        <v>1.845949535192563</v>
      </c>
      <c r="J36" s="180">
        <v>9.907038512616202</v>
      </c>
      <c r="K36" s="180">
        <v>6.427622841965472</v>
      </c>
      <c r="L36" s="180">
        <v>8.406374501992033</v>
      </c>
      <c r="M36" s="181">
        <v>100</v>
      </c>
      <c r="N36" s="180">
        <v>48.48605577689243</v>
      </c>
      <c r="O36" s="180">
        <v>43.10756972111554</v>
      </c>
      <c r="P36" s="180">
        <v>8.406374501992033</v>
      </c>
      <c r="Q36" s="158">
        <v>53.77059569074778</v>
      </c>
      <c r="R36" s="87">
        <v>39.622940430925226</v>
      </c>
      <c r="S36" s="159">
        <v>6.606463878326996</v>
      </c>
    </row>
    <row r="37" spans="2:19" ht="12.75">
      <c r="B37" s="105" t="s">
        <v>52</v>
      </c>
      <c r="C37" s="111">
        <v>2006</v>
      </c>
      <c r="D37" s="180">
        <v>6.202595722585862</v>
      </c>
      <c r="E37" s="180">
        <v>11.902625433905332</v>
      </c>
      <c r="F37" s="180">
        <v>24.624645136294113</v>
      </c>
      <c r="G37" s="180">
        <v>7.220930759546242</v>
      </c>
      <c r="H37" s="180">
        <v>24.136338354988787</v>
      </c>
      <c r="I37" s="180">
        <v>2.738241652817992</v>
      </c>
      <c r="J37" s="180">
        <v>10.921891200222165</v>
      </c>
      <c r="K37" s="180">
        <v>7.266359983836125</v>
      </c>
      <c r="L37" s="180">
        <v>4.986371755803406</v>
      </c>
      <c r="M37" s="181">
        <v>100.00000000000003</v>
      </c>
      <c r="N37" s="180">
        <v>42.72986629278531</v>
      </c>
      <c r="O37" s="180">
        <v>52.283761951411314</v>
      </c>
      <c r="P37" s="180">
        <v>4.986371755803406</v>
      </c>
      <c r="Q37" s="158">
        <v>47.57109012128058</v>
      </c>
      <c r="R37" s="87">
        <v>48.2499150864263</v>
      </c>
      <c r="S37" s="159">
        <v>4.17899479229315</v>
      </c>
    </row>
    <row r="38" spans="2:19" ht="12.75">
      <c r="B38" s="105"/>
      <c r="C38" s="111">
        <v>1998</v>
      </c>
      <c r="D38" s="180">
        <v>11.26402020155732</v>
      </c>
      <c r="E38" s="180">
        <v>9.065420880944698</v>
      </c>
      <c r="F38" s="180">
        <v>19.607646397426475</v>
      </c>
      <c r="G38" s="180">
        <v>9.97485389401754</v>
      </c>
      <c r="H38" s="180">
        <v>19.507767248225015</v>
      </c>
      <c r="I38" s="180">
        <v>4.446285060912608</v>
      </c>
      <c r="J38" s="180">
        <v>11.059116446064262</v>
      </c>
      <c r="K38" s="180">
        <v>8.40948705745787</v>
      </c>
      <c r="L38" s="180">
        <v>6.665402813394216</v>
      </c>
      <c r="M38" s="181">
        <v>100</v>
      </c>
      <c r="N38" s="180">
        <v>39.93708747992849</v>
      </c>
      <c r="O38" s="180">
        <v>53.39750970667729</v>
      </c>
      <c r="P38" s="180">
        <v>6.665402813394216</v>
      </c>
      <c r="Q38" s="158">
        <v>44.0848196754588</v>
      </c>
      <c r="R38" s="87">
        <v>50.565426386651005</v>
      </c>
      <c r="S38" s="159">
        <v>5.349753937890187</v>
      </c>
    </row>
    <row r="39" spans="2:19" ht="12.75">
      <c r="B39" s="105" t="s">
        <v>53</v>
      </c>
      <c r="C39" s="111">
        <v>2006</v>
      </c>
      <c r="D39" s="180">
        <v>6.382645320936089</v>
      </c>
      <c r="E39" s="180">
        <v>15.351377926928675</v>
      </c>
      <c r="F39" s="180">
        <v>10.942200944376669</v>
      </c>
      <c r="G39" s="180">
        <v>7.325362429822896</v>
      </c>
      <c r="H39" s="180">
        <v>11.58463829305185</v>
      </c>
      <c r="I39" s="180">
        <v>14.264019513402031</v>
      </c>
      <c r="J39" s="180">
        <v>16.226888678647363</v>
      </c>
      <c r="K39" s="180">
        <v>10.25731263109346</v>
      </c>
      <c r="L39" s="180">
        <v>7.665554261740961</v>
      </c>
      <c r="M39" s="181">
        <v>100</v>
      </c>
      <c r="N39" s="180">
        <v>32.676224192241435</v>
      </c>
      <c r="O39" s="180">
        <v>59.65822154601761</v>
      </c>
      <c r="P39" s="180">
        <v>7.665554261740961</v>
      </c>
      <c r="Q39" s="158">
        <v>34.76009943800973</v>
      </c>
      <c r="R39" s="87">
        <v>57.685781631196434</v>
      </c>
      <c r="S39" s="159">
        <v>7.554118930793837</v>
      </c>
    </row>
    <row r="40" spans="2:19" ht="12.75">
      <c r="B40" s="105"/>
      <c r="C40" s="111">
        <v>1998</v>
      </c>
      <c r="D40" s="180">
        <v>6.5097654204542</v>
      </c>
      <c r="E40" s="180">
        <v>10.29348640870276</v>
      </c>
      <c r="F40" s="180">
        <v>11.55240767419314</v>
      </c>
      <c r="G40" s="180">
        <v>7.841386893730215</v>
      </c>
      <c r="H40" s="180">
        <v>10.045255863070851</v>
      </c>
      <c r="I40" s="180">
        <v>17.629097047204095</v>
      </c>
      <c r="J40" s="180">
        <v>19.21029630029804</v>
      </c>
      <c r="K40" s="180">
        <v>8.735352038980643</v>
      </c>
      <c r="L40" s="180">
        <v>8.182952353366064</v>
      </c>
      <c r="M40" s="181">
        <v>100.00000000000003</v>
      </c>
      <c r="N40" s="180">
        <v>28.3556595033501</v>
      </c>
      <c r="O40" s="180">
        <v>63.46138814328385</v>
      </c>
      <c r="P40" s="180">
        <v>8.182952353366064</v>
      </c>
      <c r="Q40" s="158">
        <v>30.573871475748692</v>
      </c>
      <c r="R40" s="87">
        <v>61.27397675053478</v>
      </c>
      <c r="S40" s="159">
        <v>8.15215177371652</v>
      </c>
    </row>
    <row r="41" spans="2:19" ht="12.75">
      <c r="B41" s="105" t="s">
        <v>54</v>
      </c>
      <c r="C41" s="111">
        <v>2006</v>
      </c>
      <c r="D41" s="180">
        <v>7.742607428708452</v>
      </c>
      <c r="E41" s="180">
        <v>8.876787156648364</v>
      </c>
      <c r="F41" s="180">
        <v>8.964281742917303</v>
      </c>
      <c r="G41" s="180">
        <v>9.762816901284136</v>
      </c>
      <c r="H41" s="180">
        <v>14.683916339961852</v>
      </c>
      <c r="I41" s="180">
        <v>9.671416551971529</v>
      </c>
      <c r="J41" s="180">
        <v>20.090508204168874</v>
      </c>
      <c r="K41" s="180">
        <v>8.142184918249155</v>
      </c>
      <c r="L41" s="180">
        <v>12.065480756090334</v>
      </c>
      <c r="M41" s="181">
        <v>100</v>
      </c>
      <c r="N41" s="180">
        <v>25.58367632827412</v>
      </c>
      <c r="O41" s="180">
        <v>62.35084291563554</v>
      </c>
      <c r="P41" s="180">
        <v>12.065480756090334</v>
      </c>
      <c r="Q41" s="158">
        <v>27.679557671047366</v>
      </c>
      <c r="R41" s="87">
        <v>60.126935043234475</v>
      </c>
      <c r="S41" s="159">
        <v>12.193507285718171</v>
      </c>
    </row>
    <row r="42" spans="2:19" ht="12.75">
      <c r="B42" s="105"/>
      <c r="C42" s="111">
        <v>1998</v>
      </c>
      <c r="D42" s="180">
        <v>7.335406243073636</v>
      </c>
      <c r="E42" s="180">
        <v>6.227970814495682</v>
      </c>
      <c r="F42" s="180">
        <v>7.754654340173543</v>
      </c>
      <c r="G42" s="180">
        <v>9.11534110631438</v>
      </c>
      <c r="H42" s="180">
        <v>13.442656083559942</v>
      </c>
      <c r="I42" s="180">
        <v>11.177210036234476</v>
      </c>
      <c r="J42" s="180">
        <v>23.281294491089565</v>
      </c>
      <c r="K42" s="180">
        <v>8.788042015970865</v>
      </c>
      <c r="L42" s="180">
        <v>12.877424869087918</v>
      </c>
      <c r="M42" s="181">
        <v>100</v>
      </c>
      <c r="N42" s="180">
        <v>21.31803139774286</v>
      </c>
      <c r="O42" s="180">
        <v>65.80454373316923</v>
      </c>
      <c r="P42" s="180">
        <v>12.877424869087918</v>
      </c>
      <c r="Q42" s="158">
        <v>23.633597376673592</v>
      </c>
      <c r="R42" s="87">
        <v>63.384244190836284</v>
      </c>
      <c r="S42" s="159">
        <v>12.982158432490124</v>
      </c>
    </row>
    <row r="43" spans="2:19" ht="12.75">
      <c r="B43" s="105" t="s">
        <v>55</v>
      </c>
      <c r="C43" s="111">
        <v>2006</v>
      </c>
      <c r="D43" s="180">
        <v>5.438073893104484</v>
      </c>
      <c r="E43" s="180">
        <v>10.94464400942729</v>
      </c>
      <c r="F43" s="180">
        <v>18.997522403613566</v>
      </c>
      <c r="G43" s="180">
        <v>6.32770525574799</v>
      </c>
      <c r="H43" s="180">
        <v>13.89420870471399</v>
      </c>
      <c r="I43" s="180">
        <v>1.0075156057516124</v>
      </c>
      <c r="J43" s="180">
        <v>18.529177320676197</v>
      </c>
      <c r="K43" s="180">
        <v>15.084179615385942</v>
      </c>
      <c r="L43" s="180">
        <v>9.776973191578934</v>
      </c>
      <c r="M43" s="181">
        <v>99.99999999999999</v>
      </c>
      <c r="N43" s="180">
        <v>35.38024030614534</v>
      </c>
      <c r="O43" s="180">
        <v>54.84278650227573</v>
      </c>
      <c r="P43" s="180">
        <v>9.776973191578934</v>
      </c>
      <c r="Q43" s="158">
        <v>36.788638448176414</v>
      </c>
      <c r="R43" s="87">
        <v>53.62091690036108</v>
      </c>
      <c r="S43" s="159">
        <v>9.590444651462505</v>
      </c>
    </row>
    <row r="44" spans="2:19" ht="12.75">
      <c r="B44" s="105"/>
      <c r="C44" s="111">
        <v>1998</v>
      </c>
      <c r="D44" s="180">
        <v>5.6481419932561945</v>
      </c>
      <c r="E44" s="180">
        <v>9.808612875878831</v>
      </c>
      <c r="F44" s="180">
        <v>16.708584010278706</v>
      </c>
      <c r="G44" s="180">
        <v>7.501413685936807</v>
      </c>
      <c r="H44" s="180">
        <v>12.53868855474402</v>
      </c>
      <c r="I44" s="180">
        <v>1.8704817823460902</v>
      </c>
      <c r="J44" s="180">
        <v>21.535740985418776</v>
      </c>
      <c r="K44" s="180">
        <v>14.320934480551234</v>
      </c>
      <c r="L44" s="180">
        <v>10.067401631589346</v>
      </c>
      <c r="M44" s="181">
        <v>100</v>
      </c>
      <c r="N44" s="180">
        <v>32.16533887941373</v>
      </c>
      <c r="O44" s="180">
        <v>57.76725948899693</v>
      </c>
      <c r="P44" s="180">
        <v>10.067401631589346</v>
      </c>
      <c r="Q44" s="158">
        <v>33.702387349759775</v>
      </c>
      <c r="R44" s="87">
        <v>56.130439640540786</v>
      </c>
      <c r="S44" s="159">
        <v>10.16717300969944</v>
      </c>
    </row>
    <row r="45" spans="2:19" ht="12.75">
      <c r="B45" s="105" t="s">
        <v>56</v>
      </c>
      <c r="C45" s="111">
        <v>2006</v>
      </c>
      <c r="D45" s="180">
        <v>7.501280205290225</v>
      </c>
      <c r="E45" s="180">
        <v>12.489734447676653</v>
      </c>
      <c r="F45" s="180">
        <v>11.548577915029995</v>
      </c>
      <c r="G45" s="180">
        <v>9.479276120393413</v>
      </c>
      <c r="H45" s="180">
        <v>15.463907070593198</v>
      </c>
      <c r="I45" s="180">
        <v>2.6921864909453976</v>
      </c>
      <c r="J45" s="180">
        <v>16.678428701497875</v>
      </c>
      <c r="K45" s="180">
        <v>9.377025678075686</v>
      </c>
      <c r="L45" s="180">
        <v>14.769583370497552</v>
      </c>
      <c r="M45" s="181">
        <v>100</v>
      </c>
      <c r="N45" s="180">
        <v>31.539592567996877</v>
      </c>
      <c r="O45" s="180">
        <v>53.69082406150557</v>
      </c>
      <c r="P45" s="180">
        <v>14.769583370497552</v>
      </c>
      <c r="Q45" s="158">
        <v>33.418274550308816</v>
      </c>
      <c r="R45" s="87">
        <v>52.322120403108926</v>
      </c>
      <c r="S45" s="159">
        <v>14.25960504658225</v>
      </c>
    </row>
    <row r="46" spans="2:19" ht="12.75">
      <c r="B46" s="105"/>
      <c r="C46" s="111">
        <v>1998</v>
      </c>
      <c r="D46" s="180">
        <v>8.51082635171019</v>
      </c>
      <c r="E46" s="180">
        <v>11.7291981438846</v>
      </c>
      <c r="F46" s="180">
        <v>8.99960228615021</v>
      </c>
      <c r="G46" s="180">
        <v>9.693290039225934</v>
      </c>
      <c r="H46" s="180">
        <v>13.753507519918823</v>
      </c>
      <c r="I46" s="180">
        <v>5.454070863496903</v>
      </c>
      <c r="J46" s="180">
        <v>17.175670746462167</v>
      </c>
      <c r="K46" s="180">
        <v>10.541376381662742</v>
      </c>
      <c r="L46" s="180">
        <v>14.142457667488431</v>
      </c>
      <c r="M46" s="181">
        <v>100</v>
      </c>
      <c r="N46" s="180">
        <v>29.239626781745</v>
      </c>
      <c r="O46" s="180">
        <v>56.61791555076656</v>
      </c>
      <c r="P46" s="180">
        <v>14.142457667488431</v>
      </c>
      <c r="Q46" s="158">
        <v>31.66621444077909</v>
      </c>
      <c r="R46" s="87">
        <v>55.35860263958905</v>
      </c>
      <c r="S46" s="159">
        <v>12.975182919631854</v>
      </c>
    </row>
    <row r="47" spans="2:19" ht="12.75">
      <c r="B47" s="105" t="s">
        <v>134</v>
      </c>
      <c r="C47" s="111">
        <v>2006</v>
      </c>
      <c r="D47" s="180">
        <v>5.874885206869643</v>
      </c>
      <c r="E47" s="180">
        <v>18.2799580140988</v>
      </c>
      <c r="F47" s="180">
        <v>18.86548987027057</v>
      </c>
      <c r="G47" s="180">
        <v>9.416036049998958</v>
      </c>
      <c r="H47" s="180">
        <v>20.202509628205423</v>
      </c>
      <c r="I47" s="180">
        <v>1.1917889088531604</v>
      </c>
      <c r="J47" s="180">
        <v>9.446003911784295</v>
      </c>
      <c r="K47" s="180">
        <v>10.624147660202551</v>
      </c>
      <c r="L47" s="180">
        <v>6.099180749716606</v>
      </c>
      <c r="M47" s="181">
        <v>100.00000000000003</v>
      </c>
      <c r="N47" s="180">
        <v>43.02033309123901</v>
      </c>
      <c r="O47" s="180">
        <v>50.88048615904438</v>
      </c>
      <c r="P47" s="180">
        <v>6.099180749716606</v>
      </c>
      <c r="Q47" s="158">
        <v>45.59427991023762</v>
      </c>
      <c r="R47" s="87">
        <v>48.85348236422535</v>
      </c>
      <c r="S47" s="159">
        <v>5.5522377255370365</v>
      </c>
    </row>
    <row r="48" spans="2:19" ht="12.75">
      <c r="B48" s="105"/>
      <c r="C48" s="111">
        <v>1998</v>
      </c>
      <c r="D48" s="180">
        <v>5.554196979886288</v>
      </c>
      <c r="E48" s="180">
        <v>15.785290701228833</v>
      </c>
      <c r="F48" s="180">
        <v>19.52986488964969</v>
      </c>
      <c r="G48" s="180">
        <v>10.753805710093538</v>
      </c>
      <c r="H48" s="180">
        <v>19.288378064437246</v>
      </c>
      <c r="I48" s="180">
        <v>0.8283915143363697</v>
      </c>
      <c r="J48" s="180">
        <v>10.53677324692792</v>
      </c>
      <c r="K48" s="180">
        <v>11.01669010209696</v>
      </c>
      <c r="L48" s="180">
        <v>6.7066087913431565</v>
      </c>
      <c r="M48" s="181">
        <v>100</v>
      </c>
      <c r="N48" s="180">
        <v>40.86935257076482</v>
      </c>
      <c r="O48" s="180">
        <v>52.42403863789203</v>
      </c>
      <c r="P48" s="180">
        <v>6.7066087913431565</v>
      </c>
      <c r="Q48" s="158">
        <v>43.49915966386554</v>
      </c>
      <c r="R48" s="87">
        <v>50.379831932773115</v>
      </c>
      <c r="S48" s="159">
        <v>6.13109243697479</v>
      </c>
    </row>
    <row r="49" spans="2:19" ht="12.75">
      <c r="B49" s="105" t="s">
        <v>58</v>
      </c>
      <c r="C49" s="111">
        <v>2006</v>
      </c>
      <c r="D49" s="180">
        <v>6.392213789696792</v>
      </c>
      <c r="E49" s="180">
        <v>18.08914915437955</v>
      </c>
      <c r="F49" s="180">
        <v>21.0636505603048</v>
      </c>
      <c r="G49" s="180">
        <v>12.155487637261677</v>
      </c>
      <c r="H49" s="180">
        <v>13.527239897142419</v>
      </c>
      <c r="I49" s="180">
        <v>3.9470292162820373</v>
      </c>
      <c r="J49" s="180">
        <v>14.778690608793374</v>
      </c>
      <c r="K49" s="180">
        <v>4.665383283823873</v>
      </c>
      <c r="L49" s="180">
        <v>5.381155852315481</v>
      </c>
      <c r="M49" s="181">
        <v>100.00000000000003</v>
      </c>
      <c r="N49" s="180">
        <v>45.545013504381146</v>
      </c>
      <c r="O49" s="180">
        <v>49.07383064330338</v>
      </c>
      <c r="P49" s="180">
        <v>5.381155852315481</v>
      </c>
      <c r="Q49" s="158">
        <v>48.67098304673555</v>
      </c>
      <c r="R49" s="87">
        <v>45.71044331087839</v>
      </c>
      <c r="S49" s="159">
        <v>5.618573642386051</v>
      </c>
    </row>
    <row r="50" spans="2:19" ht="12.75">
      <c r="B50" s="105"/>
      <c r="C50" s="111">
        <v>1998</v>
      </c>
      <c r="D50" s="180">
        <v>6.109493902063681</v>
      </c>
      <c r="E50" s="180">
        <v>16.125208567481288</v>
      </c>
      <c r="F50" s="180">
        <v>20.12259670947472</v>
      </c>
      <c r="G50" s="180">
        <v>13.831268958595508</v>
      </c>
      <c r="H50" s="180">
        <v>13.858546048723971</v>
      </c>
      <c r="I50" s="180">
        <v>4.379677099015385</v>
      </c>
      <c r="J50" s="180">
        <v>15.17088341908397</v>
      </c>
      <c r="K50" s="180">
        <v>4.954916200001386</v>
      </c>
      <c r="L50" s="180">
        <v>5.447409095560086</v>
      </c>
      <c r="M50" s="181">
        <v>100.00000000000003</v>
      </c>
      <c r="N50" s="180">
        <v>42.35729917901969</v>
      </c>
      <c r="O50" s="180">
        <v>52.19529172542021</v>
      </c>
      <c r="P50" s="180">
        <v>5.447409095560086</v>
      </c>
      <c r="Q50" s="158">
        <v>45.01202864279206</v>
      </c>
      <c r="R50" s="87">
        <v>49.481992223107405</v>
      </c>
      <c r="S50" s="159">
        <v>5.50597913410054</v>
      </c>
    </row>
    <row r="51" spans="2:19" ht="12.75">
      <c r="B51" s="105" t="s">
        <v>59</v>
      </c>
      <c r="C51" s="111">
        <v>2006</v>
      </c>
      <c r="D51" s="180">
        <v>6.1066811945916495</v>
      </c>
      <c r="E51" s="180">
        <v>11.103957208657322</v>
      </c>
      <c r="F51" s="180">
        <v>5.670843445099302</v>
      </c>
      <c r="G51" s="180">
        <v>6.8743499579020355</v>
      </c>
      <c r="H51" s="180">
        <v>8.439403694715468</v>
      </c>
      <c r="I51" s="180">
        <v>8.91486305779803</v>
      </c>
      <c r="J51" s="180">
        <v>27.566737655391016</v>
      </c>
      <c r="K51" s="180">
        <v>14.387598434946264</v>
      </c>
      <c r="L51" s="180">
        <v>10.935565350898916</v>
      </c>
      <c r="M51" s="181">
        <v>99.99999999999999</v>
      </c>
      <c r="N51" s="180">
        <v>22.881481848348276</v>
      </c>
      <c r="O51" s="180">
        <v>66.18295280075282</v>
      </c>
      <c r="P51" s="180">
        <v>10.935565350898916</v>
      </c>
      <c r="Q51" s="158">
        <v>25.61472877795626</v>
      </c>
      <c r="R51" s="87">
        <v>63.65995304584209</v>
      </c>
      <c r="S51" s="159">
        <v>10.725318176201656</v>
      </c>
    </row>
    <row r="52" spans="2:19" ht="12.75">
      <c r="B52" s="105"/>
      <c r="C52" s="111">
        <v>1998</v>
      </c>
      <c r="D52" s="178" t="s">
        <v>89</v>
      </c>
      <c r="E52" s="178" t="s">
        <v>89</v>
      </c>
      <c r="F52" s="178" t="s">
        <v>89</v>
      </c>
      <c r="G52" s="178" t="s">
        <v>89</v>
      </c>
      <c r="H52" s="178" t="s">
        <v>89</v>
      </c>
      <c r="I52" s="178" t="s">
        <v>89</v>
      </c>
      <c r="J52" s="178" t="s">
        <v>89</v>
      </c>
      <c r="K52" s="178" t="s">
        <v>89</v>
      </c>
      <c r="L52" s="178" t="s">
        <v>89</v>
      </c>
      <c r="M52" s="179" t="s">
        <v>89</v>
      </c>
      <c r="N52" s="178" t="s">
        <v>89</v>
      </c>
      <c r="O52" s="178" t="s">
        <v>89</v>
      </c>
      <c r="P52" s="178" t="s">
        <v>89</v>
      </c>
      <c r="Q52" s="158" t="s">
        <v>89</v>
      </c>
      <c r="R52" s="87" t="s">
        <v>89</v>
      </c>
      <c r="S52" s="159" t="s">
        <v>89</v>
      </c>
    </row>
    <row r="53" spans="2:19" ht="12.75">
      <c r="B53" s="105" t="s">
        <v>188</v>
      </c>
      <c r="C53" s="111">
        <v>2006</v>
      </c>
      <c r="D53" s="180">
        <v>15.00373227170938</v>
      </c>
      <c r="E53" s="180">
        <v>14.260832474318416</v>
      </c>
      <c r="F53" s="180">
        <v>12.69327835637863</v>
      </c>
      <c r="G53" s="180">
        <v>13.713432623609284</v>
      </c>
      <c r="H53" s="180">
        <v>16.79877723669712</v>
      </c>
      <c r="I53" s="180">
        <v>1.0414815341413999</v>
      </c>
      <c r="J53" s="180">
        <v>9.259588383748623</v>
      </c>
      <c r="K53" s="180">
        <v>6.654107276152561</v>
      </c>
      <c r="L53" s="180">
        <v>10.574769843244589</v>
      </c>
      <c r="M53" s="181">
        <v>100</v>
      </c>
      <c r="N53" s="180">
        <v>41.95784310240643</v>
      </c>
      <c r="O53" s="180">
        <v>47.46738705434899</v>
      </c>
      <c r="P53" s="180">
        <v>10.574769843244589</v>
      </c>
      <c r="Q53" s="158">
        <v>44.038916066619024</v>
      </c>
      <c r="R53" s="87">
        <v>49.56851536305172</v>
      </c>
      <c r="S53" s="159">
        <v>6.392568570329248</v>
      </c>
    </row>
    <row r="54" spans="2:19" ht="12.75">
      <c r="B54" s="105"/>
      <c r="C54" s="111">
        <v>1998</v>
      </c>
      <c r="D54" s="180">
        <v>15.040983281275565</v>
      </c>
      <c r="E54" s="180">
        <v>15.508209629995044</v>
      </c>
      <c r="F54" s="180">
        <v>8.564198491505099</v>
      </c>
      <c r="G54" s="180">
        <v>16.54553645346182</v>
      </c>
      <c r="H54" s="180">
        <v>14.983311191483853</v>
      </c>
      <c r="I54" s="180">
        <v>1.044756197479248</v>
      </c>
      <c r="J54" s="180">
        <v>12.002682206256212</v>
      </c>
      <c r="K54" s="180">
        <v>8.181011451080758</v>
      </c>
      <c r="L54" s="180">
        <v>8.129311097462399</v>
      </c>
      <c r="M54" s="181">
        <v>99.99999999999999</v>
      </c>
      <c r="N54" s="180">
        <v>39.113391402775704</v>
      </c>
      <c r="O54" s="180">
        <v>52.75729749976189</v>
      </c>
      <c r="P54" s="180">
        <v>8.129311097462399</v>
      </c>
      <c r="Q54" s="158">
        <v>42.67593342634531</v>
      </c>
      <c r="R54" s="87">
        <v>49.83280244586136</v>
      </c>
      <c r="S54" s="159">
        <v>7.491264127793331</v>
      </c>
    </row>
    <row r="55" spans="2:19" ht="12.75">
      <c r="B55" s="105" t="s">
        <v>182</v>
      </c>
      <c r="C55" s="111">
        <v>2006</v>
      </c>
      <c r="D55" s="180">
        <v>14.673378294789643</v>
      </c>
      <c r="E55" s="180">
        <v>20.928485674047213</v>
      </c>
      <c r="F55" s="183" t="s">
        <v>135</v>
      </c>
      <c r="G55" s="180">
        <v>13.458962908674183</v>
      </c>
      <c r="H55" s="180">
        <v>27.90312030949766</v>
      </c>
      <c r="I55" s="180">
        <v>0.6378489942402039</v>
      </c>
      <c r="J55" s="180">
        <v>9.975585038456382</v>
      </c>
      <c r="K55" s="180">
        <v>12.422618780294721</v>
      </c>
      <c r="L55" s="183" t="s">
        <v>135</v>
      </c>
      <c r="M55" s="181">
        <v>100</v>
      </c>
      <c r="N55" s="180">
        <v>35.60186396883685</v>
      </c>
      <c r="O55" s="180">
        <v>64.39813603116316</v>
      </c>
      <c r="P55" s="183" t="s">
        <v>135</v>
      </c>
      <c r="Q55" s="158">
        <v>38.88404467671879</v>
      </c>
      <c r="R55" s="87">
        <v>61.11595532328121</v>
      </c>
      <c r="S55" s="159" t="s">
        <v>135</v>
      </c>
    </row>
    <row r="56" spans="2:19" ht="12" customHeight="1">
      <c r="B56" s="105"/>
      <c r="C56" s="111">
        <v>1998</v>
      </c>
      <c r="D56" s="180">
        <v>14.748714677108604</v>
      </c>
      <c r="E56" s="180">
        <v>15.380353439406372</v>
      </c>
      <c r="F56" s="180">
        <v>3.260161511784331</v>
      </c>
      <c r="G56" s="180">
        <v>13.845057019735444</v>
      </c>
      <c r="H56" s="180">
        <v>25.84815338341249</v>
      </c>
      <c r="I56" s="180">
        <v>3.8765614103672923</v>
      </c>
      <c r="J56" s="180">
        <v>2.3465849950203217</v>
      </c>
      <c r="K56" s="180">
        <v>16.721959286924392</v>
      </c>
      <c r="L56" s="180">
        <v>3.972454276240753</v>
      </c>
      <c r="M56" s="181">
        <v>100</v>
      </c>
      <c r="N56" s="180">
        <v>33.38922962829931</v>
      </c>
      <c r="O56" s="180">
        <v>62.63831609545994</v>
      </c>
      <c r="P56" s="180">
        <v>3.972454276240753</v>
      </c>
      <c r="Q56" s="158">
        <v>36.75848031850233</v>
      </c>
      <c r="R56" s="87">
        <v>59.108554246015764</v>
      </c>
      <c r="S56" s="159">
        <v>4.132965435481909</v>
      </c>
    </row>
    <row r="57" spans="2:19" ht="12.75">
      <c r="B57" s="100"/>
      <c r="C57" s="100"/>
      <c r="D57" s="180"/>
      <c r="E57" s="180"/>
      <c r="F57" s="180"/>
      <c r="G57" s="180"/>
      <c r="H57" s="180"/>
      <c r="I57" s="180"/>
      <c r="J57" s="180"/>
      <c r="K57" s="180"/>
      <c r="L57" s="180"/>
      <c r="M57" s="181"/>
      <c r="N57" s="180"/>
      <c r="O57" s="180"/>
      <c r="P57" s="180"/>
      <c r="Q57" s="160"/>
      <c r="R57" s="161"/>
      <c r="S57" s="162"/>
    </row>
    <row r="58" spans="2:19" ht="12.75">
      <c r="B58" s="171" t="s">
        <v>24</v>
      </c>
      <c r="C58" s="113">
        <v>2006</v>
      </c>
      <c r="D58" s="184">
        <f>AVERAGE(D9,D11,D13,D15,D17,D19,D21,D23,D25,D27,D29,D31,D33,D35,D37,D39,D41,D43,D45,D47,D49,D53)</f>
        <v>8.139418816464692</v>
      </c>
      <c r="E58" s="184">
        <f aca="true" t="shared" si="0" ref="E58:P58">AVERAGE(E9,E11,E13,E15,E17,E19,E21,E23,E25,E27,E29,E31,E33,E35,E37,E39,E41,E43,E45,E47,E49,E53)</f>
        <v>14.884975390813327</v>
      </c>
      <c r="F58" s="184">
        <f t="shared" si="0"/>
        <v>16.74738961510266</v>
      </c>
      <c r="G58" s="184">
        <f t="shared" si="0"/>
        <v>10.829156101404628</v>
      </c>
      <c r="H58" s="184">
        <f t="shared" si="0"/>
        <v>14.769014949132417</v>
      </c>
      <c r="I58" s="184">
        <f t="shared" si="0"/>
        <v>3.315626014609192</v>
      </c>
      <c r="J58" s="184">
        <f t="shared" si="0"/>
        <v>13.679165926224755</v>
      </c>
      <c r="K58" s="184">
        <f t="shared" si="0"/>
        <v>8.574999066770062</v>
      </c>
      <c r="L58" s="184">
        <f t="shared" si="0"/>
        <v>9.06025411947827</v>
      </c>
      <c r="M58" s="185">
        <f t="shared" si="0"/>
        <v>100</v>
      </c>
      <c r="N58" s="184">
        <f t="shared" si="0"/>
        <v>39.76911982884855</v>
      </c>
      <c r="O58" s="184">
        <f t="shared" si="0"/>
        <v>51.16796205814105</v>
      </c>
      <c r="P58" s="184">
        <f t="shared" si="0"/>
        <v>9.06025411947827</v>
      </c>
      <c r="Q58" s="163">
        <v>42.47608934946489</v>
      </c>
      <c r="R58" s="164">
        <v>49.150908822388516</v>
      </c>
      <c r="S58" s="165">
        <v>8.3654990971525</v>
      </c>
    </row>
    <row r="59" spans="2:19" ht="12.75" customHeight="1">
      <c r="B59" s="171" t="s">
        <v>24</v>
      </c>
      <c r="C59" s="113">
        <v>1998</v>
      </c>
      <c r="D59" s="184">
        <f>AVERAGE(D10,D12,D14,D16,D18,D20,D22,D24,D26,D28,D30,D32,D34,D36,D38,D40,D42,D44,D46,D48,D50,D54)</f>
        <v>8.187412261407921</v>
      </c>
      <c r="E59" s="184">
        <f aca="true" t="shared" si="1" ref="E59:P59">AVERAGE(E10,E12,E14,E16,E18,E20,E22,E24,E26,E28,E30,E32,E34,E36,E38,E40,E42,E44,E46,E48,E50,E54)</f>
        <v>13.00837652993786</v>
      </c>
      <c r="F59" s="184">
        <f t="shared" si="1"/>
        <v>14.659453951159504</v>
      </c>
      <c r="G59" s="184">
        <f t="shared" si="1"/>
        <v>11.819749050398231</v>
      </c>
      <c r="H59" s="184">
        <f t="shared" si="1"/>
        <v>13.846040456001917</v>
      </c>
      <c r="I59" s="184">
        <f t="shared" si="1"/>
        <v>4.261229588445132</v>
      </c>
      <c r="J59" s="184">
        <f t="shared" si="1"/>
        <v>15.713032939133381</v>
      </c>
      <c r="K59" s="184">
        <f t="shared" si="1"/>
        <v>9.278701274062385</v>
      </c>
      <c r="L59" s="184">
        <f t="shared" si="1"/>
        <v>9.226003949453663</v>
      </c>
      <c r="M59" s="185">
        <f t="shared" si="1"/>
        <v>100</v>
      </c>
      <c r="N59" s="184">
        <f t="shared" si="1"/>
        <v>35.85524274250528</v>
      </c>
      <c r="O59" s="184">
        <f t="shared" si="1"/>
        <v>54.918753308041055</v>
      </c>
      <c r="P59" s="184">
        <f t="shared" si="1"/>
        <v>9.226003949453663</v>
      </c>
      <c r="Q59" s="163">
        <v>38.57106506128925</v>
      </c>
      <c r="R59" s="164">
        <v>52.73311156090895</v>
      </c>
      <c r="S59" s="165">
        <v>8.689816552788796</v>
      </c>
    </row>
    <row r="60" spans="2:19" ht="12.75" customHeight="1">
      <c r="B60" s="380" t="s">
        <v>136</v>
      </c>
      <c r="C60" s="380"/>
      <c r="D60" s="186">
        <f>D58-D59</f>
        <v>-0.04799344494322888</v>
      </c>
      <c r="E60" s="186">
        <f aca="true" t="shared" si="2" ref="E60:S60">E58-E59</f>
        <v>1.8765988608754665</v>
      </c>
      <c r="F60" s="186">
        <f t="shared" si="2"/>
        <v>2.0879356639431546</v>
      </c>
      <c r="G60" s="186">
        <f t="shared" si="2"/>
        <v>-0.9905929489936032</v>
      </c>
      <c r="H60" s="186">
        <f t="shared" si="2"/>
        <v>0.9229744931305</v>
      </c>
      <c r="I60" s="186">
        <f t="shared" si="2"/>
        <v>-0.9456035738359398</v>
      </c>
      <c r="J60" s="186">
        <f t="shared" si="2"/>
        <v>-2.033867012908626</v>
      </c>
      <c r="K60" s="186">
        <f t="shared" si="2"/>
        <v>-0.7037022072923236</v>
      </c>
      <c r="L60" s="186">
        <f t="shared" si="2"/>
        <v>-0.16574982997539323</v>
      </c>
      <c r="M60" s="187">
        <f t="shared" si="2"/>
        <v>0</v>
      </c>
      <c r="N60" s="186">
        <f t="shared" si="2"/>
        <v>3.9138770863432697</v>
      </c>
      <c r="O60" s="186">
        <f t="shared" si="2"/>
        <v>-3.7507912499000042</v>
      </c>
      <c r="P60" s="186">
        <f t="shared" si="2"/>
        <v>-0.16574982997539323</v>
      </c>
      <c r="Q60" s="188">
        <f t="shared" si="2"/>
        <v>3.905024288175646</v>
      </c>
      <c r="R60" s="186">
        <f t="shared" si="2"/>
        <v>-3.5822027385204365</v>
      </c>
      <c r="S60" s="189">
        <f t="shared" si="2"/>
        <v>-0.3243174556362973</v>
      </c>
    </row>
    <row r="61" spans="1:19" ht="12.75">
      <c r="A61" s="384" t="s">
        <v>179</v>
      </c>
      <c r="B61" s="100"/>
      <c r="C61" s="100"/>
      <c r="D61" s="180"/>
      <c r="E61" s="180"/>
      <c r="F61" s="180"/>
      <c r="G61" s="180"/>
      <c r="H61" s="180"/>
      <c r="I61" s="180"/>
      <c r="J61" s="180"/>
      <c r="K61" s="180"/>
      <c r="L61" s="180"/>
      <c r="M61" s="181"/>
      <c r="N61" s="180"/>
      <c r="O61" s="180"/>
      <c r="P61" s="180"/>
      <c r="Q61" s="160"/>
      <c r="R61" s="161"/>
      <c r="S61" s="162"/>
    </row>
    <row r="62" spans="1:19" ht="12.75">
      <c r="A62" s="384"/>
      <c r="B62" s="105" t="s">
        <v>63</v>
      </c>
      <c r="C62" s="111">
        <v>2006</v>
      </c>
      <c r="D62" s="180">
        <v>7.024586403827109</v>
      </c>
      <c r="E62" s="180">
        <v>14.672880819342002</v>
      </c>
      <c r="F62" s="180">
        <v>23.470914039704383</v>
      </c>
      <c r="G62" s="180">
        <v>11.317424742384135</v>
      </c>
      <c r="H62" s="180">
        <v>15.801495316681798</v>
      </c>
      <c r="I62" s="180">
        <v>1.279185402479654</v>
      </c>
      <c r="J62" s="180">
        <v>9.917514909615209</v>
      </c>
      <c r="K62" s="180">
        <v>8.421921835008183</v>
      </c>
      <c r="L62" s="180">
        <v>8.094076530957535</v>
      </c>
      <c r="M62" s="181">
        <v>100.00000000000003</v>
      </c>
      <c r="N62" s="180">
        <v>45.16838126287349</v>
      </c>
      <c r="O62" s="180">
        <v>46.73754220616898</v>
      </c>
      <c r="P62" s="180">
        <v>8.094076530957535</v>
      </c>
      <c r="Q62" s="158">
        <v>48.20250917758366</v>
      </c>
      <c r="R62" s="87">
        <v>44.49659873750674</v>
      </c>
      <c r="S62" s="159">
        <v>7.300892084909598</v>
      </c>
    </row>
    <row r="63" spans="1:19" ht="12.75">
      <c r="A63" s="384"/>
      <c r="B63" s="105"/>
      <c r="C63" s="111">
        <v>1998</v>
      </c>
      <c r="D63" s="180">
        <v>8.092517089830327</v>
      </c>
      <c r="E63" s="180">
        <v>13.14832957468854</v>
      </c>
      <c r="F63" s="180">
        <v>22.356670284201925</v>
      </c>
      <c r="G63" s="180">
        <v>12.042493577683729</v>
      </c>
      <c r="H63" s="180">
        <v>14.467836556311683</v>
      </c>
      <c r="I63" s="180">
        <v>1.6769081032423305</v>
      </c>
      <c r="J63" s="180">
        <v>11.521950595537199</v>
      </c>
      <c r="K63" s="180">
        <v>8.53222905045747</v>
      </c>
      <c r="L63" s="180">
        <v>8.161065168046791</v>
      </c>
      <c r="M63" s="181">
        <v>100.00000000000003</v>
      </c>
      <c r="N63" s="180">
        <v>43.597516948720795</v>
      </c>
      <c r="O63" s="180">
        <v>48.241417883232415</v>
      </c>
      <c r="P63" s="180">
        <v>8.161065168046791</v>
      </c>
      <c r="Q63" s="158">
        <v>46.69666828346505</v>
      </c>
      <c r="R63" s="87">
        <v>45.938763530517114</v>
      </c>
      <c r="S63" s="159">
        <v>7.364568186017833</v>
      </c>
    </row>
    <row r="64" spans="1:19" ht="12.75">
      <c r="A64" s="384"/>
      <c r="B64" s="105" t="s">
        <v>64</v>
      </c>
      <c r="C64" s="111">
        <v>2006</v>
      </c>
      <c r="D64" s="180">
        <v>6.571011802148257</v>
      </c>
      <c r="E64" s="180">
        <v>15.092746320116696</v>
      </c>
      <c r="F64" s="180">
        <v>16.91213366927463</v>
      </c>
      <c r="G64" s="180">
        <v>8.444503381514389</v>
      </c>
      <c r="H64" s="180">
        <v>12.150324890598064</v>
      </c>
      <c r="I64" s="180">
        <v>6.9053971621800825</v>
      </c>
      <c r="J64" s="180">
        <v>11.469035936878399</v>
      </c>
      <c r="K64" s="180">
        <v>15.568333112319321</v>
      </c>
      <c r="L64" s="180">
        <v>6.886513724970163</v>
      </c>
      <c r="M64" s="181">
        <v>100</v>
      </c>
      <c r="N64" s="180">
        <v>38.57589179153958</v>
      </c>
      <c r="O64" s="180">
        <v>54.537594483490246</v>
      </c>
      <c r="P64" s="180">
        <v>6.886513724970163</v>
      </c>
      <c r="Q64" s="158">
        <v>41.45303543434295</v>
      </c>
      <c r="R64" s="87">
        <v>52.471907423141815</v>
      </c>
      <c r="S64" s="159">
        <v>6.029702140899681</v>
      </c>
    </row>
    <row r="65" spans="1:19" ht="12.75">
      <c r="A65" s="385"/>
      <c r="B65" s="115"/>
      <c r="C65" s="116">
        <v>1998</v>
      </c>
      <c r="D65" s="190">
        <v>5.838683246144011</v>
      </c>
      <c r="E65" s="190">
        <v>10.368176047397377</v>
      </c>
      <c r="F65" s="190">
        <v>13.214922430015937</v>
      </c>
      <c r="G65" s="190">
        <v>11.636960769306958</v>
      </c>
      <c r="H65" s="190">
        <v>11.888961921826743</v>
      </c>
      <c r="I65" s="190">
        <v>10.348142012047433</v>
      </c>
      <c r="J65" s="190">
        <v>11.25271247332547</v>
      </c>
      <c r="K65" s="190">
        <v>20.69369535660583</v>
      </c>
      <c r="L65" s="190">
        <v>4.757745743330242</v>
      </c>
      <c r="M65" s="191">
        <v>100</v>
      </c>
      <c r="N65" s="190">
        <v>29.421781723557327</v>
      </c>
      <c r="O65" s="190">
        <v>65.82047253311242</v>
      </c>
      <c r="P65" s="190">
        <v>4.757745743330242</v>
      </c>
      <c r="Q65" s="166">
        <v>32.18657102704155</v>
      </c>
      <c r="R65" s="167">
        <v>62.931567003275646</v>
      </c>
      <c r="S65" s="168">
        <v>4.764375907981544</v>
      </c>
    </row>
    <row r="66" ht="13.5" customHeight="1"/>
    <row r="67" spans="2:16" ht="96.75" customHeight="1">
      <c r="B67" s="381" t="s">
        <v>214</v>
      </c>
      <c r="C67" s="379"/>
      <c r="D67" s="379"/>
      <c r="E67" s="379"/>
      <c r="F67" s="379"/>
      <c r="G67" s="379"/>
      <c r="H67" s="379"/>
      <c r="I67" s="379"/>
      <c r="J67" s="379"/>
      <c r="K67" s="379"/>
      <c r="L67" s="379"/>
      <c r="M67" s="379"/>
      <c r="N67" s="379"/>
      <c r="O67" s="379"/>
      <c r="P67" s="100"/>
    </row>
    <row r="68" spans="2:16" ht="15.75" customHeight="1">
      <c r="B68" s="379"/>
      <c r="C68" s="379"/>
      <c r="D68" s="379"/>
      <c r="E68" s="379"/>
      <c r="F68" s="379"/>
      <c r="G68" s="379"/>
      <c r="H68" s="379"/>
      <c r="I68" s="379"/>
      <c r="J68" s="379"/>
      <c r="K68" s="379"/>
      <c r="L68" s="379"/>
      <c r="M68" s="379"/>
      <c r="N68" s="379"/>
      <c r="O68" s="379"/>
      <c r="P68" s="100"/>
    </row>
    <row r="69" spans="2:16" ht="12.75">
      <c r="B69" s="172" t="s">
        <v>197</v>
      </c>
      <c r="P69" s="100"/>
    </row>
  </sheetData>
  <sheetProtection/>
  <mergeCells count="9">
    <mergeCell ref="A7:A16"/>
    <mergeCell ref="A61:A65"/>
    <mergeCell ref="N4:P4"/>
    <mergeCell ref="Q4:S4"/>
    <mergeCell ref="B68:O68"/>
    <mergeCell ref="B2:L2"/>
    <mergeCell ref="M2:P2"/>
    <mergeCell ref="B60:C60"/>
    <mergeCell ref="B67:O6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8"/>
  <sheetViews>
    <sheetView zoomScale="75" zoomScaleNormal="75" zoomScalePageLayoutView="0" workbookViewId="0" topLeftCell="A28">
      <selection activeCell="O61" sqref="O61"/>
    </sheetView>
  </sheetViews>
  <sheetFormatPr defaultColWidth="9.140625" defaultRowHeight="12.75"/>
  <cols>
    <col min="1" max="1" width="5.421875" style="20" customWidth="1"/>
    <col min="2" max="2" width="15.00390625" style="20" customWidth="1"/>
    <col min="3" max="3" width="7.57421875" style="126" customWidth="1"/>
    <col min="4" max="4" width="12.140625" style="20" customWidth="1"/>
    <col min="5" max="5" width="10.7109375" style="20" customWidth="1"/>
    <col min="6" max="6" width="12.140625" style="20" customWidth="1"/>
    <col min="7" max="7" width="8.28125" style="20" customWidth="1"/>
    <col min="8" max="8" width="8.421875" style="20" customWidth="1"/>
    <col min="9" max="10" width="9.140625" style="20" customWidth="1"/>
    <col min="11" max="11" width="9.8515625" style="20" customWidth="1"/>
    <col min="12" max="12" width="9.8515625" style="20" bestFit="1" customWidth="1"/>
    <col min="13" max="13" width="10.421875" style="20" bestFit="1" customWidth="1"/>
    <col min="14" max="16" width="9.8515625" style="20" bestFit="1" customWidth="1"/>
    <col min="17" max="16384" width="9.140625" style="20" customWidth="1"/>
  </cols>
  <sheetData>
    <row r="1" spans="2:16" ht="12.75">
      <c r="B1" s="100"/>
      <c r="C1" s="121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</row>
    <row r="2" spans="2:16" ht="51.75" customHeight="1">
      <c r="B2" s="373" t="s">
        <v>221</v>
      </c>
      <c r="C2" s="373"/>
      <c r="D2" s="373"/>
      <c r="E2" s="373"/>
      <c r="F2" s="373"/>
      <c r="G2" s="373"/>
      <c r="H2" s="373"/>
      <c r="I2" s="373"/>
      <c r="J2" s="373"/>
      <c r="K2" s="373"/>
      <c r="L2" s="373"/>
      <c r="M2" s="372"/>
      <c r="N2" s="372"/>
      <c r="O2" s="372"/>
      <c r="P2" s="372"/>
    </row>
    <row r="3" spans="2:16" ht="12.75">
      <c r="B3" s="99"/>
      <c r="C3" s="101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</row>
    <row r="4" spans="1:16" ht="62.25" customHeight="1">
      <c r="A4" s="3"/>
      <c r="B4" s="102"/>
      <c r="C4" s="102"/>
      <c r="D4" s="103" t="s">
        <v>211</v>
      </c>
      <c r="E4" s="103" t="s">
        <v>108</v>
      </c>
      <c r="F4" s="103" t="s">
        <v>212</v>
      </c>
      <c r="G4" s="103" t="s">
        <v>109</v>
      </c>
      <c r="H4" s="103" t="s">
        <v>110</v>
      </c>
      <c r="I4" s="103" t="s">
        <v>111</v>
      </c>
      <c r="J4" s="103" t="s">
        <v>112</v>
      </c>
      <c r="K4" s="103" t="s">
        <v>213</v>
      </c>
      <c r="L4" s="103" t="s">
        <v>113</v>
      </c>
      <c r="M4" s="104" t="s">
        <v>114</v>
      </c>
      <c r="N4" s="103" t="s">
        <v>115</v>
      </c>
      <c r="O4" s="103" t="s">
        <v>116</v>
      </c>
      <c r="P4" s="103" t="s">
        <v>117</v>
      </c>
    </row>
    <row r="5" spans="2:16" ht="17.25" customHeight="1">
      <c r="B5" s="105"/>
      <c r="C5" s="105"/>
      <c r="D5" s="106" t="s">
        <v>118</v>
      </c>
      <c r="E5" s="106" t="s">
        <v>119</v>
      </c>
      <c r="F5" s="106" t="s">
        <v>120</v>
      </c>
      <c r="G5" s="106" t="s">
        <v>121</v>
      </c>
      <c r="H5" s="107" t="s">
        <v>122</v>
      </c>
      <c r="I5" s="107" t="s">
        <v>123</v>
      </c>
      <c r="J5" s="107" t="s">
        <v>124</v>
      </c>
      <c r="K5" s="107" t="s">
        <v>125</v>
      </c>
      <c r="L5" s="107" t="s">
        <v>126</v>
      </c>
      <c r="M5" s="108" t="s">
        <v>127</v>
      </c>
      <c r="N5" s="107" t="s">
        <v>128</v>
      </c>
      <c r="O5" s="107" t="s">
        <v>129</v>
      </c>
      <c r="P5" s="107" t="s">
        <v>126</v>
      </c>
    </row>
    <row r="6" spans="1:16" ht="12.75">
      <c r="A6" s="382" t="s">
        <v>180</v>
      </c>
      <c r="B6" s="102" t="s">
        <v>32</v>
      </c>
      <c r="C6" s="122" t="s">
        <v>137</v>
      </c>
      <c r="D6" s="109">
        <v>15.637153969343402</v>
      </c>
      <c r="E6" s="109">
        <v>26.21825669183253</v>
      </c>
      <c r="F6" s="109">
        <v>23.026767330130404</v>
      </c>
      <c r="G6" s="109">
        <v>11.324639670555937</v>
      </c>
      <c r="H6" s="109">
        <v>12.296957218027911</v>
      </c>
      <c r="I6" s="109">
        <v>2.059025394646534</v>
      </c>
      <c r="J6" s="109">
        <v>4.964539007092199</v>
      </c>
      <c r="K6" s="109">
        <v>2.0819034545870507</v>
      </c>
      <c r="L6" s="109">
        <v>2.390757263784031</v>
      </c>
      <c r="M6" s="110">
        <v>99.99999999999999</v>
      </c>
      <c r="N6" s="109">
        <v>64.88217799130634</v>
      </c>
      <c r="O6" s="109">
        <v>32.72706474490963</v>
      </c>
      <c r="P6" s="109">
        <v>2.390757263784031</v>
      </c>
    </row>
    <row r="7" spans="1:16" ht="12.75">
      <c r="A7" s="388"/>
      <c r="B7" s="105"/>
      <c r="C7" s="123" t="s">
        <v>138</v>
      </c>
      <c r="D7" s="111">
        <v>16.297743977567233</v>
      </c>
      <c r="E7" s="111">
        <v>55.62731019246293</v>
      </c>
      <c r="F7" s="111">
        <v>11.942898415261078</v>
      </c>
      <c r="G7" s="111">
        <v>6.313463907889706</v>
      </c>
      <c r="H7" s="111">
        <v>4.856183880698475</v>
      </c>
      <c r="I7" s="111">
        <v>0.8242341844755067</v>
      </c>
      <c r="J7" s="111">
        <v>1.6102307005990568</v>
      </c>
      <c r="K7" s="111">
        <v>1.240599906530144</v>
      </c>
      <c r="L7" s="111">
        <v>1.2873348345158686</v>
      </c>
      <c r="M7" s="112">
        <v>100</v>
      </c>
      <c r="N7" s="111">
        <v>83.86795258529125</v>
      </c>
      <c r="O7" s="111">
        <v>14.844712580192887</v>
      </c>
      <c r="P7" s="111">
        <v>1.2873348345158686</v>
      </c>
    </row>
    <row r="8" spans="1:16" ht="12.75">
      <c r="A8" s="388"/>
      <c r="B8" s="105" t="s">
        <v>33</v>
      </c>
      <c r="C8" s="123" t="s">
        <v>137</v>
      </c>
      <c r="D8" s="111">
        <v>12.776669623023192</v>
      </c>
      <c r="E8" s="111">
        <v>24.639605117993174</v>
      </c>
      <c r="F8" s="111">
        <v>24.764162463838307</v>
      </c>
      <c r="G8" s="111">
        <v>4.207650527522321</v>
      </c>
      <c r="H8" s="111">
        <v>5.010245916389558</v>
      </c>
      <c r="I8" s="111">
        <v>5.757285327486819</v>
      </c>
      <c r="J8" s="111">
        <v>18.33735629276574</v>
      </c>
      <c r="K8" s="111">
        <v>2.0254529675325625</v>
      </c>
      <c r="L8" s="111">
        <v>2.481571763448311</v>
      </c>
      <c r="M8" s="112">
        <v>99.99999999999997</v>
      </c>
      <c r="N8" s="111">
        <v>62.18043720485467</v>
      </c>
      <c r="O8" s="111">
        <v>35.337991031697</v>
      </c>
      <c r="P8" s="111">
        <v>2.481571763448311</v>
      </c>
    </row>
    <row r="9" spans="1:16" ht="12.75">
      <c r="A9" s="388"/>
      <c r="B9" s="105"/>
      <c r="C9" s="123" t="s">
        <v>138</v>
      </c>
      <c r="D9" s="111">
        <v>12.224036586044917</v>
      </c>
      <c r="E9" s="111">
        <v>62.381288690901094</v>
      </c>
      <c r="F9" s="111">
        <v>13.072033049909376</v>
      </c>
      <c r="G9" s="111">
        <v>5.321461933276035</v>
      </c>
      <c r="H9" s="111">
        <v>3.023236098752928</v>
      </c>
      <c r="I9" s="111">
        <v>0.5240749280156152</v>
      </c>
      <c r="J9" s="111">
        <v>1.4173100119411597</v>
      </c>
      <c r="K9" s="111">
        <v>0.6961171888373262</v>
      </c>
      <c r="L9" s="111">
        <v>1.3404415123215563</v>
      </c>
      <c r="M9" s="112">
        <v>100.00000000000003</v>
      </c>
      <c r="N9" s="111">
        <v>87.6773583268554</v>
      </c>
      <c r="O9" s="111">
        <v>10.982200160823066</v>
      </c>
      <c r="P9" s="111">
        <v>1.3404415123215563</v>
      </c>
    </row>
    <row r="10" spans="1:16" ht="12.75">
      <c r="A10" s="388"/>
      <c r="B10" s="105" t="s">
        <v>34</v>
      </c>
      <c r="C10" s="123" t="s">
        <v>137</v>
      </c>
      <c r="D10" s="111">
        <v>11.174711800352249</v>
      </c>
      <c r="E10" s="111">
        <v>44.803919426165635</v>
      </c>
      <c r="F10" s="111">
        <v>16.462205555251003</v>
      </c>
      <c r="G10" s="111">
        <v>18.540251135401633</v>
      </c>
      <c r="H10" s="111">
        <v>4.060392605800123</v>
      </c>
      <c r="I10" s="111">
        <v>0.5574398246168367</v>
      </c>
      <c r="J10" s="111">
        <v>1.8329837345452258</v>
      </c>
      <c r="K10" s="111">
        <v>1.0936051534007354</v>
      </c>
      <c r="L10" s="111">
        <v>1.4744907644665521</v>
      </c>
      <c r="M10" s="112">
        <v>99.99999999999999</v>
      </c>
      <c r="N10" s="111">
        <v>72.4408367817689</v>
      </c>
      <c r="O10" s="111">
        <v>26.084672453764558</v>
      </c>
      <c r="P10" s="111">
        <v>1.4744907644665521</v>
      </c>
    </row>
    <row r="11" spans="1:16" ht="12.75">
      <c r="A11" s="388"/>
      <c r="B11" s="105"/>
      <c r="C11" s="123" t="s">
        <v>138</v>
      </c>
      <c r="D11" s="111">
        <v>22.291230643324017</v>
      </c>
      <c r="E11" s="111">
        <v>52.18297864049121</v>
      </c>
      <c r="F11" s="111">
        <v>10.10817178879647</v>
      </c>
      <c r="G11" s="111">
        <v>11.290708605880189</v>
      </c>
      <c r="H11" s="111">
        <v>1.8077434191512542</v>
      </c>
      <c r="I11" s="111">
        <v>0.44969379520828323</v>
      </c>
      <c r="J11" s="111">
        <v>0.6603027013629039</v>
      </c>
      <c r="K11" s="111">
        <v>0.4255927083277581</v>
      </c>
      <c r="L11" s="111">
        <v>0.7835776974579132</v>
      </c>
      <c r="M11" s="112">
        <v>100</v>
      </c>
      <c r="N11" s="111">
        <v>84.5823810726117</v>
      </c>
      <c r="O11" s="111">
        <v>14.634041229930386</v>
      </c>
      <c r="P11" s="111">
        <v>0.7835776974579132</v>
      </c>
    </row>
    <row r="12" spans="1:16" ht="12.75">
      <c r="A12" s="388"/>
      <c r="B12" s="105" t="s">
        <v>35</v>
      </c>
      <c r="C12" s="123" t="s">
        <v>137</v>
      </c>
      <c r="D12" s="111">
        <v>9.163062968041345</v>
      </c>
      <c r="E12" s="111">
        <v>16.894314945680836</v>
      </c>
      <c r="F12" s="111">
        <v>22.407973842421686</v>
      </c>
      <c r="G12" s="111">
        <v>16.63062968041346</v>
      </c>
      <c r="H12" s="111">
        <v>13.867208100411348</v>
      </c>
      <c r="I12" s="111">
        <v>1.5636536230355447</v>
      </c>
      <c r="J12" s="111">
        <v>8.440565341208734</v>
      </c>
      <c r="K12" s="111">
        <v>6.389093977428541</v>
      </c>
      <c r="L12" s="111">
        <v>4.643497521358507</v>
      </c>
      <c r="M12" s="112">
        <v>100</v>
      </c>
      <c r="N12" s="111">
        <v>48.46535175614387</v>
      </c>
      <c r="O12" s="111">
        <v>46.89115072249763</v>
      </c>
      <c r="P12" s="111">
        <v>4.643497521358507</v>
      </c>
    </row>
    <row r="13" spans="1:16" ht="12.75">
      <c r="A13" s="388"/>
      <c r="B13" s="105"/>
      <c r="C13" s="123" t="s">
        <v>138</v>
      </c>
      <c r="D13" s="111">
        <v>14.434158820581796</v>
      </c>
      <c r="E13" s="111">
        <v>47.279584355302376</v>
      </c>
      <c r="F13" s="111">
        <v>17.364242951710317</v>
      </c>
      <c r="G13" s="111">
        <v>7.268507529604136</v>
      </c>
      <c r="H13" s="111">
        <v>5.519951472954085</v>
      </c>
      <c r="I13" s="111">
        <v>0.6777962391539415</v>
      </c>
      <c r="J13" s="111">
        <v>2.307672020465754</v>
      </c>
      <c r="K13" s="111">
        <v>3.019753672495187</v>
      </c>
      <c r="L13" s="111">
        <v>2.1283329377324156</v>
      </c>
      <c r="M13" s="112">
        <v>100.00000000000003</v>
      </c>
      <c r="N13" s="111">
        <v>79.07798612759449</v>
      </c>
      <c r="O13" s="111">
        <v>18.7936809346731</v>
      </c>
      <c r="P13" s="111">
        <v>2.1283329377324156</v>
      </c>
    </row>
    <row r="14" spans="1:16" ht="12.75">
      <c r="A14" s="388"/>
      <c r="B14" s="105" t="s">
        <v>36</v>
      </c>
      <c r="C14" s="123" t="s">
        <v>137</v>
      </c>
      <c r="D14" s="111">
        <v>5.403299948600418</v>
      </c>
      <c r="E14" s="111">
        <v>29.802680759469663</v>
      </c>
      <c r="F14" s="111">
        <v>50.36805890128587</v>
      </c>
      <c r="G14" s="111">
        <v>7.656597247065392</v>
      </c>
      <c r="H14" s="111">
        <v>2.6395558686549725</v>
      </c>
      <c r="I14" s="111">
        <v>0.09003487362866372</v>
      </c>
      <c r="J14" s="111">
        <v>1.8848984841639616</v>
      </c>
      <c r="K14" s="111">
        <v>0.7846848597146717</v>
      </c>
      <c r="L14" s="111">
        <v>1.3701890574163769</v>
      </c>
      <c r="M14" s="112">
        <v>100</v>
      </c>
      <c r="N14" s="111">
        <v>85.57403960935595</v>
      </c>
      <c r="O14" s="111">
        <v>13.05577133322766</v>
      </c>
      <c r="P14" s="111">
        <v>1.3701890574163769</v>
      </c>
    </row>
    <row r="15" spans="2:16" ht="12.75">
      <c r="B15" s="105"/>
      <c r="C15" s="123" t="s">
        <v>138</v>
      </c>
      <c r="D15" s="111">
        <v>15.705118408695343</v>
      </c>
      <c r="E15" s="111">
        <v>54.12090337991536</v>
      </c>
      <c r="F15" s="111">
        <v>24.701922047440235</v>
      </c>
      <c r="G15" s="111">
        <v>1.5643451134062303</v>
      </c>
      <c r="H15" s="111">
        <v>1.9768729247506371</v>
      </c>
      <c r="I15" s="111">
        <v>0.343248661328452</v>
      </c>
      <c r="J15" s="111">
        <v>0.7202492181913782</v>
      </c>
      <c r="K15" s="111">
        <v>0.5597271215457491</v>
      </c>
      <c r="L15" s="111">
        <v>0.30761312472661334</v>
      </c>
      <c r="M15" s="112">
        <v>100</v>
      </c>
      <c r="N15" s="111">
        <v>94.52794383605094</v>
      </c>
      <c r="O15" s="111">
        <v>5.164443039222447</v>
      </c>
      <c r="P15" s="111">
        <v>0.30761312472661334</v>
      </c>
    </row>
    <row r="16" spans="2:16" ht="12.75">
      <c r="B16" s="105" t="s">
        <v>37</v>
      </c>
      <c r="C16" s="123" t="s">
        <v>137</v>
      </c>
      <c r="D16" s="111">
        <v>3.92339396851375</v>
      </c>
      <c r="E16" s="111">
        <v>9.211642555236072</v>
      </c>
      <c r="F16" s="111">
        <v>47.790181755392226</v>
      </c>
      <c r="G16" s="111">
        <v>12.785940045495153</v>
      </c>
      <c r="H16" s="111">
        <v>10.932350357730048</v>
      </c>
      <c r="I16" s="111">
        <v>1.8618478840248947</v>
      </c>
      <c r="J16" s="111">
        <v>5.5705287497841605</v>
      </c>
      <c r="K16" s="111">
        <v>3.650873491940751</v>
      </c>
      <c r="L16" s="111">
        <v>4.273241191882944</v>
      </c>
      <c r="M16" s="112">
        <v>100</v>
      </c>
      <c r="N16" s="111">
        <v>60.925218279142044</v>
      </c>
      <c r="O16" s="111">
        <v>34.801540528975</v>
      </c>
      <c r="P16" s="111">
        <v>4.273241191882944</v>
      </c>
    </row>
    <row r="17" spans="2:16" ht="12.75">
      <c r="B17" s="105"/>
      <c r="C17" s="123" t="s">
        <v>138</v>
      </c>
      <c r="D17" s="111">
        <v>6.24738347592429</v>
      </c>
      <c r="E17" s="111">
        <v>48.51694954327247</v>
      </c>
      <c r="F17" s="111">
        <v>36.54797713872603</v>
      </c>
      <c r="G17" s="111">
        <v>3.6849880216219404</v>
      </c>
      <c r="H17" s="111">
        <v>2.6558987287612013</v>
      </c>
      <c r="I17" s="111">
        <v>0.029876785921763398</v>
      </c>
      <c r="J17" s="111">
        <v>0.377701589924515</v>
      </c>
      <c r="K17" s="111">
        <v>0.5318805592491705</v>
      </c>
      <c r="L17" s="111">
        <v>1.4073441565986202</v>
      </c>
      <c r="M17" s="112">
        <v>100.00000000000003</v>
      </c>
      <c r="N17" s="111">
        <v>91.31231015792281</v>
      </c>
      <c r="O17" s="111">
        <v>7.28034568547859</v>
      </c>
      <c r="P17" s="111">
        <v>1.4073441565986202</v>
      </c>
    </row>
    <row r="18" spans="2:16" ht="12.75">
      <c r="B18" s="105" t="s">
        <v>38</v>
      </c>
      <c r="C18" s="123" t="s">
        <v>137</v>
      </c>
      <c r="D18" s="111">
        <v>13.813991478212298</v>
      </c>
      <c r="E18" s="111">
        <v>15.294423216603544</v>
      </c>
      <c r="F18" s="111">
        <v>40.623392967646176</v>
      </c>
      <c r="G18" s="111">
        <v>12.037727434030932</v>
      </c>
      <c r="H18" s="111">
        <v>8.156436464835306</v>
      </c>
      <c r="I18" s="111">
        <v>2.574862112440521</v>
      </c>
      <c r="J18" s="111">
        <v>3.616792253134926</v>
      </c>
      <c r="K18" s="111">
        <v>1.6334735289670208</v>
      </c>
      <c r="L18" s="111">
        <v>2.2489005441292633</v>
      </c>
      <c r="M18" s="112">
        <v>99.99999999999999</v>
      </c>
      <c r="N18" s="111">
        <v>69.73180766246202</v>
      </c>
      <c r="O18" s="111">
        <v>28.01929179340871</v>
      </c>
      <c r="P18" s="111">
        <v>2.2489005441292633</v>
      </c>
    </row>
    <row r="19" spans="2:16" ht="12.75">
      <c r="B19" s="105"/>
      <c r="C19" s="123" t="s">
        <v>138</v>
      </c>
      <c r="D19" s="111">
        <v>19.22634606729203</v>
      </c>
      <c r="E19" s="111">
        <v>56.32122186930957</v>
      </c>
      <c r="F19" s="111">
        <v>16.30698122820215</v>
      </c>
      <c r="G19" s="111">
        <v>2.8674048965678267</v>
      </c>
      <c r="H19" s="111">
        <v>2.8420618428564026</v>
      </c>
      <c r="I19" s="111">
        <v>0.8653516832133321</v>
      </c>
      <c r="J19" s="111">
        <v>0.6993083221589107</v>
      </c>
      <c r="K19" s="111">
        <v>0.34740406711323424</v>
      </c>
      <c r="L19" s="111">
        <v>0.5239200232865409</v>
      </c>
      <c r="M19" s="112">
        <v>100</v>
      </c>
      <c r="N19" s="111">
        <v>91.85454916480376</v>
      </c>
      <c r="O19" s="111">
        <v>7.6215308119097065</v>
      </c>
      <c r="P19" s="111">
        <v>0.5239200232865409</v>
      </c>
    </row>
    <row r="20" spans="2:16" ht="12.75">
      <c r="B20" s="105" t="s">
        <v>39</v>
      </c>
      <c r="C20" s="123" t="s">
        <v>137</v>
      </c>
      <c r="D20" s="111">
        <v>10.101616628175519</v>
      </c>
      <c r="E20" s="111">
        <v>11.731793687451885</v>
      </c>
      <c r="F20" s="111">
        <v>48.25927636643572</v>
      </c>
      <c r="G20" s="111">
        <v>13.897459584295612</v>
      </c>
      <c r="H20" s="111">
        <v>6.710700538876059</v>
      </c>
      <c r="I20" s="111">
        <v>1.9889145496535796</v>
      </c>
      <c r="J20" s="111">
        <v>3.6446497305619703</v>
      </c>
      <c r="K20" s="111">
        <v>2.4181678214010778</v>
      </c>
      <c r="L20" s="111">
        <v>1.2474210931485759</v>
      </c>
      <c r="M20" s="112">
        <v>99.99999999999997</v>
      </c>
      <c r="N20" s="111">
        <v>70.09268668206312</v>
      </c>
      <c r="O20" s="111">
        <v>28.6598922247883</v>
      </c>
      <c r="P20" s="111">
        <v>1.2474210931485759</v>
      </c>
    </row>
    <row r="21" spans="2:16" ht="12.75">
      <c r="B21" s="105"/>
      <c r="C21" s="123" t="s">
        <v>138</v>
      </c>
      <c r="D21" s="111">
        <v>16.36944044418658</v>
      </c>
      <c r="E21" s="111">
        <v>53.976436105415715</v>
      </c>
      <c r="F21" s="111">
        <v>16.07333146868665</v>
      </c>
      <c r="G21" s="111">
        <v>6.360910841379439</v>
      </c>
      <c r="H21" s="111">
        <v>3.454835868713463</v>
      </c>
      <c r="I21" s="111">
        <v>0.5004495955951189</v>
      </c>
      <c r="J21" s="111">
        <v>0.9722360272854829</v>
      </c>
      <c r="K21" s="111">
        <v>0.9121358449045448</v>
      </c>
      <c r="L21" s="111">
        <v>1.3802238038330048</v>
      </c>
      <c r="M21" s="112">
        <v>99.99999999999999</v>
      </c>
      <c r="N21" s="111">
        <v>86.41920801828894</v>
      </c>
      <c r="O21" s="111">
        <v>12.200568177878047</v>
      </c>
      <c r="P21" s="111">
        <v>1.3802238038330048</v>
      </c>
    </row>
    <row r="22" spans="2:16" ht="12.75">
      <c r="B22" s="105" t="s">
        <v>40</v>
      </c>
      <c r="C22" s="123" t="s">
        <v>137</v>
      </c>
      <c r="D22" s="111">
        <v>8.2248872518453</v>
      </c>
      <c r="E22" s="111">
        <v>13.487434562566161</v>
      </c>
      <c r="F22" s="111">
        <v>37.30129497237489</v>
      </c>
      <c r="G22" s="111">
        <v>6.7541582679563215</v>
      </c>
      <c r="H22" s="111">
        <v>8.089444452500762</v>
      </c>
      <c r="I22" s="111">
        <v>2.282805725141026</v>
      </c>
      <c r="J22" s="111">
        <v>18.383967284908422</v>
      </c>
      <c r="K22" s="111">
        <v>2.6775330268710396</v>
      </c>
      <c r="L22" s="111">
        <v>2.7984744558360766</v>
      </c>
      <c r="M22" s="112">
        <v>99.99999999999999</v>
      </c>
      <c r="N22" s="111">
        <v>59.01361678678635</v>
      </c>
      <c r="O22" s="111">
        <v>38.18790875737757</v>
      </c>
      <c r="P22" s="111">
        <v>2.7984744558360766</v>
      </c>
    </row>
    <row r="23" spans="2:16" ht="12.75">
      <c r="B23" s="105"/>
      <c r="C23" s="123" t="s">
        <v>138</v>
      </c>
      <c r="D23" s="111">
        <v>8.943085294037829</v>
      </c>
      <c r="E23" s="111">
        <v>65.28247035197698</v>
      </c>
      <c r="F23" s="111">
        <v>14.463079052348773</v>
      </c>
      <c r="G23" s="111">
        <v>5.09851013596027</v>
      </c>
      <c r="H23" s="111">
        <v>2.3258772286900595</v>
      </c>
      <c r="I23" s="111">
        <v>0.34431056473717064</v>
      </c>
      <c r="J23" s="111">
        <v>1.1033203071996527</v>
      </c>
      <c r="K23" s="111">
        <v>0.6416388504437027</v>
      </c>
      <c r="L23" s="111">
        <v>1.7977082146055523</v>
      </c>
      <c r="M23" s="112">
        <v>99.99999999999999</v>
      </c>
      <c r="N23" s="111">
        <v>88.68863469836359</v>
      </c>
      <c r="O23" s="111">
        <v>9.513657087030856</v>
      </c>
      <c r="P23" s="111">
        <v>1.7977082146055523</v>
      </c>
    </row>
    <row r="24" spans="2:16" ht="12.75">
      <c r="B24" s="105" t="s">
        <v>42</v>
      </c>
      <c r="C24" s="123" t="s">
        <v>137</v>
      </c>
      <c r="D24" s="111">
        <v>11.43342518319682</v>
      </c>
      <c r="E24" s="111">
        <v>14.797261309709878</v>
      </c>
      <c r="F24" s="111">
        <v>37.03321049229433</v>
      </c>
      <c r="G24" s="111">
        <v>17.925917496930342</v>
      </c>
      <c r="H24" s="111">
        <v>13.479072981258453</v>
      </c>
      <c r="I24" s="111">
        <v>0</v>
      </c>
      <c r="J24" s="111">
        <v>1.6465720081936415</v>
      </c>
      <c r="K24" s="111">
        <v>1.7046845732516778</v>
      </c>
      <c r="L24" s="111">
        <v>1.9798559551648567</v>
      </c>
      <c r="M24" s="112">
        <v>100</v>
      </c>
      <c r="N24" s="111">
        <v>63.26389698520103</v>
      </c>
      <c r="O24" s="111">
        <v>34.75624705963411</v>
      </c>
      <c r="P24" s="111">
        <v>1.9798559551648567</v>
      </c>
    </row>
    <row r="25" spans="2:16" ht="12.75">
      <c r="B25" s="105"/>
      <c r="C25" s="123" t="s">
        <v>138</v>
      </c>
      <c r="D25" s="111">
        <v>17.772275832076797</v>
      </c>
      <c r="E25" s="111">
        <v>57.59931430135189</v>
      </c>
      <c r="F25" s="111">
        <v>14.74494179700555</v>
      </c>
      <c r="G25" s="111">
        <v>4.597038718416268</v>
      </c>
      <c r="H25" s="111">
        <v>2.8223866826516706</v>
      </c>
      <c r="I25" s="111">
        <v>0.6140484530897172</v>
      </c>
      <c r="J25" s="111">
        <v>1.0605496906054357</v>
      </c>
      <c r="K25" s="111">
        <v>0.505655555722567</v>
      </c>
      <c r="L25" s="111">
        <v>0.2837889690801188</v>
      </c>
      <c r="M25" s="112">
        <v>100.00000000000003</v>
      </c>
      <c r="N25" s="111">
        <v>90.11653193043423</v>
      </c>
      <c r="O25" s="111">
        <v>9.59967910048566</v>
      </c>
      <c r="P25" s="111">
        <v>0.2837889690801188</v>
      </c>
    </row>
    <row r="26" spans="2:16" ht="12.75">
      <c r="B26" s="105" t="s">
        <v>43</v>
      </c>
      <c r="C26" s="123" t="s">
        <v>137</v>
      </c>
      <c r="D26" s="111">
        <v>12.412940431833526</v>
      </c>
      <c r="E26" s="111">
        <v>37.54680063426641</v>
      </c>
      <c r="F26" s="111">
        <v>40.6211137482001</v>
      </c>
      <c r="G26" s="111">
        <v>4.631553970759429</v>
      </c>
      <c r="H26" s="111">
        <v>3.1588056857538778</v>
      </c>
      <c r="I26" s="111">
        <v>0</v>
      </c>
      <c r="J26" s="111">
        <v>1.2121642805394277</v>
      </c>
      <c r="K26" s="111">
        <v>0.4166212486472457</v>
      </c>
      <c r="L26" s="111">
        <v>0</v>
      </c>
      <c r="M26" s="112">
        <v>100.00000000000003</v>
      </c>
      <c r="N26" s="111">
        <v>90.58085481430004</v>
      </c>
      <c r="O26" s="111">
        <v>9.419145185699982</v>
      </c>
      <c r="P26" s="111">
        <v>0</v>
      </c>
    </row>
    <row r="27" spans="2:16" ht="12.75">
      <c r="B27" s="105"/>
      <c r="C27" s="123" t="s">
        <v>138</v>
      </c>
      <c r="D27" s="111">
        <v>15.893115766461193</v>
      </c>
      <c r="E27" s="111">
        <v>59.339275853908646</v>
      </c>
      <c r="F27" s="111">
        <v>12.224036782023687</v>
      </c>
      <c r="G27" s="111">
        <v>3.619306054834965</v>
      </c>
      <c r="H27" s="111">
        <v>5.04612402663992</v>
      </c>
      <c r="I27" s="111">
        <v>0.6394212240390358</v>
      </c>
      <c r="J27" s="111">
        <v>1.0689685482144264</v>
      </c>
      <c r="K27" s="111">
        <v>1.0270929354624232</v>
      </c>
      <c r="L27" s="111">
        <v>1.1426588084156908</v>
      </c>
      <c r="M27" s="112">
        <v>99.99999999999999</v>
      </c>
      <c r="N27" s="111">
        <v>87.45642840239353</v>
      </c>
      <c r="O27" s="111">
        <v>11.40091278919077</v>
      </c>
      <c r="P27" s="111">
        <v>1.1426588084156908</v>
      </c>
    </row>
    <row r="28" spans="2:16" ht="12.75">
      <c r="B28" s="105" t="s">
        <v>44</v>
      </c>
      <c r="C28" s="123" t="s">
        <v>137</v>
      </c>
      <c r="D28" s="111">
        <v>16.470733248821613</v>
      </c>
      <c r="E28" s="111">
        <v>23.270485181216564</v>
      </c>
      <c r="F28" s="111">
        <v>10.620077301502583</v>
      </c>
      <c r="G28" s="111">
        <v>15.77311441611458</v>
      </c>
      <c r="H28" s="111">
        <v>16.93111867510871</v>
      </c>
      <c r="I28" s="111">
        <v>0.7215997543370694</v>
      </c>
      <c r="J28" s="111">
        <v>8.906659100426264</v>
      </c>
      <c r="K28" s="111">
        <v>3.365324131446343</v>
      </c>
      <c r="L28" s="111">
        <v>3.940888191026274</v>
      </c>
      <c r="M28" s="112">
        <v>99.99999999999999</v>
      </c>
      <c r="N28" s="111">
        <v>50.36129573154076</v>
      </c>
      <c r="O28" s="111">
        <v>45.697816077432975</v>
      </c>
      <c r="P28" s="111">
        <v>3.940888191026274</v>
      </c>
    </row>
    <row r="29" spans="2:16" ht="12.75">
      <c r="B29" s="105"/>
      <c r="C29" s="123" t="s">
        <v>138</v>
      </c>
      <c r="D29" s="111">
        <v>14.954911241233843</v>
      </c>
      <c r="E29" s="111">
        <v>55.37850746608577</v>
      </c>
      <c r="F29" s="111">
        <v>9.460336845178569</v>
      </c>
      <c r="G29" s="111">
        <v>8.328952627331535</v>
      </c>
      <c r="H29" s="111">
        <v>6.379945258598239</v>
      </c>
      <c r="I29" s="111">
        <v>0.2458173436008619</v>
      </c>
      <c r="J29" s="111">
        <v>2.072373401174539</v>
      </c>
      <c r="K29" s="111">
        <v>0.9000087365216285</v>
      </c>
      <c r="L29" s="111">
        <v>2.2791470802750062</v>
      </c>
      <c r="M29" s="112">
        <v>100</v>
      </c>
      <c r="N29" s="111">
        <v>79.7937555524982</v>
      </c>
      <c r="O29" s="111">
        <v>17.927097367226803</v>
      </c>
      <c r="P29" s="111">
        <v>2.2791470802750062</v>
      </c>
    </row>
    <row r="30" spans="2:16" ht="12.75">
      <c r="B30" s="105" t="s">
        <v>45</v>
      </c>
      <c r="C30" s="123" t="s">
        <v>137</v>
      </c>
      <c r="D30" s="111">
        <v>6.106870229007633</v>
      </c>
      <c r="E30" s="111">
        <v>47.32824427480916</v>
      </c>
      <c r="F30" s="111">
        <v>26.717557251908396</v>
      </c>
      <c r="G30" s="111">
        <v>4.580152671755725</v>
      </c>
      <c r="H30" s="111">
        <v>5.343511450381679</v>
      </c>
      <c r="I30" s="111">
        <v>0</v>
      </c>
      <c r="J30" s="111">
        <v>5.343511450381679</v>
      </c>
      <c r="K30" s="111">
        <v>1.5267175572519083</v>
      </c>
      <c r="L30" s="111">
        <v>3.0534351145038165</v>
      </c>
      <c r="M30" s="112">
        <v>100</v>
      </c>
      <c r="N30" s="111">
        <v>80.1526717557252</v>
      </c>
      <c r="O30" s="111">
        <v>16.793893129770993</v>
      </c>
      <c r="P30" s="111">
        <v>3.0534351145038165</v>
      </c>
    </row>
    <row r="31" spans="2:16" ht="12.75">
      <c r="B31" s="105"/>
      <c r="C31" s="123" t="s">
        <v>138</v>
      </c>
      <c r="D31" s="111">
        <v>8.261258574410975</v>
      </c>
      <c r="E31" s="111">
        <v>50.64121682075753</v>
      </c>
      <c r="F31" s="111">
        <v>27.55741127348643</v>
      </c>
      <c r="G31" s="111">
        <v>7.187593200119297</v>
      </c>
      <c r="H31" s="111">
        <v>3.1613480465254993</v>
      </c>
      <c r="I31" s="111">
        <v>0.26841634357291977</v>
      </c>
      <c r="J31" s="111">
        <v>1.0438413361169103</v>
      </c>
      <c r="K31" s="111">
        <v>0.5368326871458395</v>
      </c>
      <c r="L31" s="111">
        <v>1.3420817178645987</v>
      </c>
      <c r="M31" s="112">
        <v>100.00000000000003</v>
      </c>
      <c r="N31" s="111">
        <v>86.45988666865495</v>
      </c>
      <c r="O31" s="111">
        <v>12.198031613480467</v>
      </c>
      <c r="P31" s="111">
        <v>1.3420817178645987</v>
      </c>
    </row>
    <row r="32" spans="2:16" ht="12.75">
      <c r="B32" s="105" t="s">
        <v>48</v>
      </c>
      <c r="C32" s="123" t="s">
        <v>137</v>
      </c>
      <c r="D32" s="111">
        <v>6.136016001882575</v>
      </c>
      <c r="E32" s="111">
        <v>66.58430403576891</v>
      </c>
      <c r="F32" s="111">
        <v>22.70267090245911</v>
      </c>
      <c r="G32" s="111">
        <v>2.76503118013884</v>
      </c>
      <c r="H32" s="111">
        <v>1.4001647252617955</v>
      </c>
      <c r="I32" s="111">
        <v>0.1294269914107542</v>
      </c>
      <c r="J32" s="111">
        <v>0</v>
      </c>
      <c r="K32" s="111">
        <v>0</v>
      </c>
      <c r="L32" s="111">
        <v>0.2823861630780092</v>
      </c>
      <c r="M32" s="112">
        <v>100</v>
      </c>
      <c r="N32" s="111">
        <v>95.4229909401106</v>
      </c>
      <c r="O32" s="111">
        <v>4.294622896811389</v>
      </c>
      <c r="P32" s="111">
        <v>0.2823861630780092</v>
      </c>
    </row>
    <row r="33" spans="2:16" ht="12.75">
      <c r="B33" s="105"/>
      <c r="C33" s="123" t="s">
        <v>138</v>
      </c>
      <c r="D33" s="111">
        <v>10.832367389744439</v>
      </c>
      <c r="E33" s="111">
        <v>76.48065352983386</v>
      </c>
      <c r="F33" s="111">
        <v>10.205883976375778</v>
      </c>
      <c r="G33" s="111">
        <v>1.4323563503891372</v>
      </c>
      <c r="H33" s="111">
        <v>0.2925429154937352</v>
      </c>
      <c r="I33" s="111">
        <v>0.2677043660650218</v>
      </c>
      <c r="J33" s="111">
        <v>0.12971242479439202</v>
      </c>
      <c r="K33" s="111">
        <v>0.11867306949274162</v>
      </c>
      <c r="L33" s="111">
        <v>0.24010597781089585</v>
      </c>
      <c r="M33" s="112">
        <v>100</v>
      </c>
      <c r="N33" s="111">
        <v>97.51890489595408</v>
      </c>
      <c r="O33" s="111">
        <v>2.2409891262350277</v>
      </c>
      <c r="P33" s="111">
        <v>0.24010597781089585</v>
      </c>
    </row>
    <row r="34" spans="2:16" ht="12.75">
      <c r="B34" s="105" t="s">
        <v>183</v>
      </c>
      <c r="C34" s="123" t="s">
        <v>137</v>
      </c>
      <c r="D34" s="111">
        <v>19.00826446280992</v>
      </c>
      <c r="E34" s="111">
        <v>30.57851239669421</v>
      </c>
      <c r="F34" s="111">
        <v>30.57851239669421</v>
      </c>
      <c r="G34" s="111">
        <v>9.917355371900827</v>
      </c>
      <c r="H34" s="111">
        <v>7.43801652892562</v>
      </c>
      <c r="I34" s="111">
        <v>0</v>
      </c>
      <c r="J34" s="111">
        <v>2.479338842975207</v>
      </c>
      <c r="K34" s="111">
        <v>0</v>
      </c>
      <c r="L34" s="111">
        <v>0</v>
      </c>
      <c r="M34" s="112">
        <v>100</v>
      </c>
      <c r="N34" s="111">
        <v>80.16528925619835</v>
      </c>
      <c r="O34" s="111">
        <v>19.834710743801654</v>
      </c>
      <c r="P34" s="111">
        <v>0</v>
      </c>
    </row>
    <row r="35" spans="2:16" ht="12.75">
      <c r="B35" s="105"/>
      <c r="C35" s="123" t="s">
        <v>138</v>
      </c>
      <c r="D35" s="111">
        <v>13.846153846153847</v>
      </c>
      <c r="E35" s="111">
        <v>55.339366515837106</v>
      </c>
      <c r="F35" s="111">
        <v>17.828054298642535</v>
      </c>
      <c r="G35" s="111">
        <v>5.791855203619909</v>
      </c>
      <c r="H35" s="111">
        <v>4.253393665158371</v>
      </c>
      <c r="I35" s="111">
        <v>0.18099547511312217</v>
      </c>
      <c r="J35" s="111">
        <v>0.9954751131221719</v>
      </c>
      <c r="K35" s="111">
        <v>0.7239819004524887</v>
      </c>
      <c r="L35" s="111">
        <v>1.0407239819004523</v>
      </c>
      <c r="M35" s="112">
        <v>99.99999999999999</v>
      </c>
      <c r="N35" s="111">
        <v>87.01357466063348</v>
      </c>
      <c r="O35" s="111">
        <v>11.945701357466062</v>
      </c>
      <c r="P35" s="111">
        <v>1.0407239819004523</v>
      </c>
    </row>
    <row r="36" spans="2:16" ht="12.75">
      <c r="B36" s="105" t="s">
        <v>52</v>
      </c>
      <c r="C36" s="123" t="s">
        <v>137</v>
      </c>
      <c r="D36" s="111" t="s">
        <v>89</v>
      </c>
      <c r="E36" s="111" t="s">
        <v>89</v>
      </c>
      <c r="F36" s="111" t="s">
        <v>89</v>
      </c>
      <c r="G36" s="111" t="s">
        <v>89</v>
      </c>
      <c r="H36" s="111" t="s">
        <v>89</v>
      </c>
      <c r="I36" s="111" t="s">
        <v>89</v>
      </c>
      <c r="J36" s="111" t="s">
        <v>89</v>
      </c>
      <c r="K36" s="111" t="s">
        <v>89</v>
      </c>
      <c r="L36" s="111" t="s">
        <v>89</v>
      </c>
      <c r="M36" s="112" t="s">
        <v>89</v>
      </c>
      <c r="N36" s="111" t="s">
        <v>89</v>
      </c>
      <c r="O36" s="111" t="s">
        <v>89</v>
      </c>
      <c r="P36" s="111" t="s">
        <v>89</v>
      </c>
    </row>
    <row r="37" spans="2:16" ht="12.75">
      <c r="B37" s="105"/>
      <c r="C37" s="123" t="s">
        <v>138</v>
      </c>
      <c r="D37" s="111">
        <v>9.783087418497887</v>
      </c>
      <c r="E37" s="111">
        <v>30.210929235384086</v>
      </c>
      <c r="F37" s="111">
        <v>44.4627002156914</v>
      </c>
      <c r="G37" s="111">
        <v>2.996380277852011</v>
      </c>
      <c r="H37" s="111">
        <v>7.9987808581743565</v>
      </c>
      <c r="I37" s="111">
        <v>0.7312268187197104</v>
      </c>
      <c r="J37" s="111">
        <v>1.7833934130435893</v>
      </c>
      <c r="K37" s="111">
        <v>1.1819522013958383</v>
      </c>
      <c r="L37" s="111">
        <v>0.8515495612411196</v>
      </c>
      <c r="M37" s="112">
        <v>99.99999999999999</v>
      </c>
      <c r="N37" s="111">
        <v>84.45671686957337</v>
      </c>
      <c r="O37" s="111">
        <v>14.691733569185505</v>
      </c>
      <c r="P37" s="111">
        <v>0.8515495612411196</v>
      </c>
    </row>
    <row r="38" spans="2:16" ht="12.75">
      <c r="B38" s="105" t="s">
        <v>53</v>
      </c>
      <c r="C38" s="123" t="s">
        <v>137</v>
      </c>
      <c r="D38" s="111" t="s">
        <v>89</v>
      </c>
      <c r="E38" s="111" t="s">
        <v>89</v>
      </c>
      <c r="F38" s="111" t="s">
        <v>89</v>
      </c>
      <c r="G38" s="111" t="s">
        <v>89</v>
      </c>
      <c r="H38" s="111" t="s">
        <v>89</v>
      </c>
      <c r="I38" s="111" t="s">
        <v>89</v>
      </c>
      <c r="J38" s="111" t="s">
        <v>89</v>
      </c>
      <c r="K38" s="111" t="s">
        <v>89</v>
      </c>
      <c r="L38" s="111" t="s">
        <v>89</v>
      </c>
      <c r="M38" s="112" t="s">
        <v>89</v>
      </c>
      <c r="N38" s="111" t="s">
        <v>89</v>
      </c>
      <c r="O38" s="111" t="s">
        <v>89</v>
      </c>
      <c r="P38" s="111" t="s">
        <v>89</v>
      </c>
    </row>
    <row r="39" spans="2:16" ht="12.75">
      <c r="B39" s="105"/>
      <c r="C39" s="123" t="s">
        <v>138</v>
      </c>
      <c r="D39" s="111">
        <v>13.989153256419712</v>
      </c>
      <c r="E39" s="111">
        <v>57.957637787758365</v>
      </c>
      <c r="F39" s="111">
        <v>13.322325236254493</v>
      </c>
      <c r="G39" s="111">
        <v>6.319101259255687</v>
      </c>
      <c r="H39" s="111">
        <v>4.205444186087534</v>
      </c>
      <c r="I39" s="111">
        <v>1.4487715936085528</v>
      </c>
      <c r="J39" s="111">
        <v>1.3238568901750136</v>
      </c>
      <c r="K39" s="111">
        <v>1.0403108552484268</v>
      </c>
      <c r="L39" s="111">
        <v>0.39339893519219965</v>
      </c>
      <c r="M39" s="112">
        <v>99.99999999999999</v>
      </c>
      <c r="N39" s="111">
        <v>85.26911628043257</v>
      </c>
      <c r="O39" s="111">
        <v>14.337484784375212</v>
      </c>
      <c r="P39" s="111">
        <v>0.39339893519219965</v>
      </c>
    </row>
    <row r="40" spans="2:16" ht="12.75">
      <c r="B40" s="105" t="s">
        <v>54</v>
      </c>
      <c r="C40" s="123" t="s">
        <v>137</v>
      </c>
      <c r="D40" s="111">
        <v>9.682076266191144</v>
      </c>
      <c r="E40" s="111">
        <v>40.57361049218458</v>
      </c>
      <c r="F40" s="111">
        <v>30.336313198064126</v>
      </c>
      <c r="G40" s="111">
        <v>9.428565353858682</v>
      </c>
      <c r="H40" s="111">
        <v>3.749570448665935</v>
      </c>
      <c r="I40" s="111">
        <v>0.7541910208732562</v>
      </c>
      <c r="J40" s="111">
        <v>3.4134314047141054</v>
      </c>
      <c r="K40" s="111">
        <v>0.8957441747826226</v>
      </c>
      <c r="L40" s="111">
        <v>1.1664976406655294</v>
      </c>
      <c r="M40" s="112">
        <v>99.99999999999997</v>
      </c>
      <c r="N40" s="111">
        <v>80.59199995643984</v>
      </c>
      <c r="O40" s="111">
        <v>18.241502402894604</v>
      </c>
      <c r="P40" s="111">
        <v>1.1664976406655294</v>
      </c>
    </row>
    <row r="41" spans="2:16" ht="12.75">
      <c r="B41" s="105"/>
      <c r="C41" s="123" t="s">
        <v>138</v>
      </c>
      <c r="D41" s="111">
        <v>10.541562994080177</v>
      </c>
      <c r="E41" s="111">
        <v>60.941513471124466</v>
      </c>
      <c r="F41" s="111">
        <v>17.687627544002748</v>
      </c>
      <c r="G41" s="111">
        <v>5.959620523306152</v>
      </c>
      <c r="H41" s="111">
        <v>2.788402628633467</v>
      </c>
      <c r="I41" s="111">
        <v>0.2081504877509515</v>
      </c>
      <c r="J41" s="111">
        <v>0.6159605359790894</v>
      </c>
      <c r="K41" s="111">
        <v>0.22770290872395363</v>
      </c>
      <c r="L41" s="111">
        <v>1.0294589063990276</v>
      </c>
      <c r="M41" s="112">
        <v>100.00000000000003</v>
      </c>
      <c r="N41" s="111">
        <v>89.17070400920738</v>
      </c>
      <c r="O41" s="111">
        <v>9.799837084393612</v>
      </c>
      <c r="P41" s="111">
        <v>1.0294589063990276</v>
      </c>
    </row>
    <row r="42" spans="2:16" ht="12.75">
      <c r="B42" s="105" t="s">
        <v>133</v>
      </c>
      <c r="C42" s="123" t="s">
        <v>137</v>
      </c>
      <c r="D42" s="111">
        <v>10.636589869149876</v>
      </c>
      <c r="E42" s="111">
        <v>24.585908859811084</v>
      </c>
      <c r="F42" s="111">
        <v>43.52572850606085</v>
      </c>
      <c r="G42" s="111">
        <v>8.26576757378716</v>
      </c>
      <c r="H42" s="111">
        <v>5.375826175376629</v>
      </c>
      <c r="I42" s="111">
        <v>0</v>
      </c>
      <c r="J42" s="111">
        <v>2.7534719434855903</v>
      </c>
      <c r="K42" s="111">
        <v>2.6758716651949372</v>
      </c>
      <c r="L42" s="111">
        <v>2.180835407133874</v>
      </c>
      <c r="M42" s="112">
        <v>100</v>
      </c>
      <c r="N42" s="111">
        <v>78.74822723502182</v>
      </c>
      <c r="O42" s="111">
        <v>19.07093735784432</v>
      </c>
      <c r="P42" s="111">
        <v>2.180835407133874</v>
      </c>
    </row>
    <row r="43" spans="2:16" ht="12.75">
      <c r="B43" s="105"/>
      <c r="C43" s="123" t="s">
        <v>138</v>
      </c>
      <c r="D43" s="111">
        <v>15.835758912060891</v>
      </c>
      <c r="E43" s="111">
        <v>51.95152042144372</v>
      </c>
      <c r="F43" s="111">
        <v>24.468184217881433</v>
      </c>
      <c r="G43" s="111">
        <v>3.128079026343055</v>
      </c>
      <c r="H43" s="111">
        <v>2.5583621062022353</v>
      </c>
      <c r="I43" s="111">
        <v>0.10728068862909397</v>
      </c>
      <c r="J43" s="111">
        <v>0.7619752068682226</v>
      </c>
      <c r="K43" s="111">
        <v>0.4850216396441669</v>
      </c>
      <c r="L43" s="111">
        <v>0.7038177809271875</v>
      </c>
      <c r="M43" s="112">
        <v>100.00000000000003</v>
      </c>
      <c r="N43" s="111">
        <v>92.25546355138606</v>
      </c>
      <c r="O43" s="111">
        <v>7.0407186676867735</v>
      </c>
      <c r="P43" s="111">
        <v>0.7038177809271875</v>
      </c>
    </row>
    <row r="44" spans="2:16" ht="12.75">
      <c r="B44" s="105" t="s">
        <v>56</v>
      </c>
      <c r="C44" s="123" t="s">
        <v>137</v>
      </c>
      <c r="D44" s="111">
        <v>7.082389378711386</v>
      </c>
      <c r="E44" s="111">
        <v>6.441393846399901</v>
      </c>
      <c r="F44" s="111">
        <v>23.572140318331698</v>
      </c>
      <c r="G44" s="111">
        <v>16.012442619960645</v>
      </c>
      <c r="H44" s="111">
        <v>13.399234500245813</v>
      </c>
      <c r="I44" s="111">
        <v>1.0225196833774974</v>
      </c>
      <c r="J44" s="111">
        <v>19.279103322279497</v>
      </c>
      <c r="K44" s="111">
        <v>7.782990514239316</v>
      </c>
      <c r="L44" s="111">
        <v>5.407785816454235</v>
      </c>
      <c r="M44" s="112">
        <v>100</v>
      </c>
      <c r="N44" s="111">
        <v>37.095923543442986</v>
      </c>
      <c r="O44" s="111">
        <v>57.49629064010278</v>
      </c>
      <c r="P44" s="111">
        <v>5.407785816454235</v>
      </c>
    </row>
    <row r="45" spans="2:16" ht="12.75">
      <c r="B45" s="105"/>
      <c r="C45" s="123" t="s">
        <v>138</v>
      </c>
      <c r="D45" s="111">
        <v>9.575440649204236</v>
      </c>
      <c r="E45" s="111">
        <v>49.766217130788846</v>
      </c>
      <c r="F45" s="111">
        <v>18.310832636553055</v>
      </c>
      <c r="G45" s="111">
        <v>9.698085265721446</v>
      </c>
      <c r="H45" s="111">
        <v>6.228029842225662</v>
      </c>
      <c r="I45" s="111">
        <v>0.307733538473238</v>
      </c>
      <c r="J45" s="111">
        <v>2.4193919888538176</v>
      </c>
      <c r="K45" s="111">
        <v>0.9411111828935522</v>
      </c>
      <c r="L45" s="111">
        <v>2.7531577652861574</v>
      </c>
      <c r="M45" s="112">
        <v>100</v>
      </c>
      <c r="N45" s="111">
        <v>77.65249041654614</v>
      </c>
      <c r="O45" s="111">
        <v>19.594351818167716</v>
      </c>
      <c r="P45" s="111">
        <v>2.7531577652861574</v>
      </c>
    </row>
    <row r="46" spans="2:16" ht="12.75">
      <c r="B46" s="105" t="s">
        <v>57</v>
      </c>
      <c r="C46" s="123" t="s">
        <v>137</v>
      </c>
      <c r="D46" s="111">
        <v>6.6757287418818905</v>
      </c>
      <c r="E46" s="111">
        <v>19.881286814680564</v>
      </c>
      <c r="F46" s="111">
        <v>49.3442078235916</v>
      </c>
      <c r="G46" s="111">
        <v>6.340734028092434</v>
      </c>
      <c r="H46" s="111">
        <v>10.307506418969945</v>
      </c>
      <c r="I46" s="111">
        <v>0.6171273221567739</v>
      </c>
      <c r="J46" s="111">
        <v>1.8661833559885215</v>
      </c>
      <c r="K46" s="111">
        <v>2.912853043346926</v>
      </c>
      <c r="L46" s="111">
        <v>2.054372451291346</v>
      </c>
      <c r="M46" s="112">
        <v>100.00000000000003</v>
      </c>
      <c r="N46" s="111">
        <v>75.90122338015406</v>
      </c>
      <c r="O46" s="111">
        <v>22.044404168554603</v>
      </c>
      <c r="P46" s="111">
        <v>2.054372451291346</v>
      </c>
    </row>
    <row r="47" spans="2:16" ht="12.75">
      <c r="B47" s="105"/>
      <c r="C47" s="123" t="s">
        <v>138</v>
      </c>
      <c r="D47" s="111">
        <v>8.53782139864592</v>
      </c>
      <c r="E47" s="111">
        <v>58.70924620651719</v>
      </c>
      <c r="F47" s="111">
        <v>21.350468902649492</v>
      </c>
      <c r="G47" s="111">
        <v>3.5507072264307658</v>
      </c>
      <c r="H47" s="111">
        <v>4.875758178201302</v>
      </c>
      <c r="I47" s="111">
        <v>0.15880120942610804</v>
      </c>
      <c r="J47" s="111">
        <v>0.6112992792962009</v>
      </c>
      <c r="K47" s="111">
        <v>1.171006460599127</v>
      </c>
      <c r="L47" s="111">
        <v>1.0348911382338914</v>
      </c>
      <c r="M47" s="112">
        <v>100</v>
      </c>
      <c r="N47" s="111">
        <v>88.5975365078126</v>
      </c>
      <c r="O47" s="111">
        <v>10.367572353953506</v>
      </c>
      <c r="P47" s="111">
        <v>1.0348911382338914</v>
      </c>
    </row>
    <row r="48" spans="2:16" ht="12.75">
      <c r="B48" s="105" t="s">
        <v>58</v>
      </c>
      <c r="C48" s="123" t="s">
        <v>137</v>
      </c>
      <c r="D48" s="111">
        <v>12.271783586226784</v>
      </c>
      <c r="E48" s="111">
        <v>29.203938147269547</v>
      </c>
      <c r="F48" s="111">
        <v>26.56069940070499</v>
      </c>
      <c r="G48" s="111">
        <v>6.727371643875675</v>
      </c>
      <c r="H48" s="111">
        <v>7.172368611827768</v>
      </c>
      <c r="I48" s="111">
        <v>3.6779057179459027</v>
      </c>
      <c r="J48" s="111">
        <v>10.810560360542524</v>
      </c>
      <c r="K48" s="111">
        <v>2.249916040397081</v>
      </c>
      <c r="L48" s="111">
        <v>1.3254564912097182</v>
      </c>
      <c r="M48" s="112">
        <v>99.99999999999999</v>
      </c>
      <c r="N48" s="111">
        <v>68.03642113420132</v>
      </c>
      <c r="O48" s="111">
        <v>30.63812237458895</v>
      </c>
      <c r="P48" s="111">
        <v>1.3254564912097182</v>
      </c>
    </row>
    <row r="49" spans="2:16" ht="12.75">
      <c r="B49" s="105"/>
      <c r="C49" s="123" t="s">
        <v>138</v>
      </c>
      <c r="D49" s="111">
        <v>11.862477644399675</v>
      </c>
      <c r="E49" s="111">
        <v>56.09963042970412</v>
      </c>
      <c r="F49" s="111">
        <v>20.96198095902174</v>
      </c>
      <c r="G49" s="111">
        <v>3.6286574947936066</v>
      </c>
      <c r="H49" s="111">
        <v>3.5282977583561173</v>
      </c>
      <c r="I49" s="111">
        <v>0.4237849161452091</v>
      </c>
      <c r="J49" s="111">
        <v>2.1846377155962053</v>
      </c>
      <c r="K49" s="111">
        <v>0.6275240330964471</v>
      </c>
      <c r="L49" s="111">
        <v>0.6830090488868896</v>
      </c>
      <c r="M49" s="112">
        <v>100</v>
      </c>
      <c r="N49" s="111">
        <v>88.92408903312553</v>
      </c>
      <c r="O49" s="111">
        <v>10.392901917987585</v>
      </c>
      <c r="P49" s="111">
        <v>0.6830090488868896</v>
      </c>
    </row>
    <row r="50" spans="2:16" ht="12.75">
      <c r="B50" s="105" t="s">
        <v>59</v>
      </c>
      <c r="C50" s="123" t="s">
        <v>137</v>
      </c>
      <c r="D50" s="111" t="s">
        <v>89</v>
      </c>
      <c r="E50" s="111" t="s">
        <v>89</v>
      </c>
      <c r="F50" s="111" t="s">
        <v>89</v>
      </c>
      <c r="G50" s="111" t="s">
        <v>89</v>
      </c>
      <c r="H50" s="111" t="s">
        <v>89</v>
      </c>
      <c r="I50" s="111" t="s">
        <v>89</v>
      </c>
      <c r="J50" s="111" t="s">
        <v>89</v>
      </c>
      <c r="K50" s="111" t="s">
        <v>89</v>
      </c>
      <c r="L50" s="111" t="s">
        <v>89</v>
      </c>
      <c r="M50" s="112" t="s">
        <v>89</v>
      </c>
      <c r="N50" s="111" t="s">
        <v>89</v>
      </c>
      <c r="O50" s="111" t="s">
        <v>89</v>
      </c>
      <c r="P50" s="111" t="s">
        <v>89</v>
      </c>
    </row>
    <row r="51" spans="2:16" ht="12.75">
      <c r="B51" s="105"/>
      <c r="C51" s="123" t="s">
        <v>138</v>
      </c>
      <c r="D51" s="111">
        <v>15.35135135135135</v>
      </c>
      <c r="E51" s="111">
        <v>43.31531531531532</v>
      </c>
      <c r="F51" s="111">
        <v>16.144144144144143</v>
      </c>
      <c r="G51" s="111">
        <v>12.108108108108109</v>
      </c>
      <c r="H51" s="111">
        <v>6.486486486486487</v>
      </c>
      <c r="I51" s="111">
        <v>1.5495495495495495</v>
      </c>
      <c r="J51" s="111">
        <v>2.774774774774775</v>
      </c>
      <c r="K51" s="111">
        <v>1.4414414414414414</v>
      </c>
      <c r="L51" s="111">
        <v>0.8288288288288289</v>
      </c>
      <c r="M51" s="112">
        <v>100</v>
      </c>
      <c r="N51" s="111">
        <v>74.8108108108108</v>
      </c>
      <c r="O51" s="111">
        <v>24.36036036036036</v>
      </c>
      <c r="P51" s="111">
        <v>0.8288288288288289</v>
      </c>
    </row>
    <row r="52" spans="2:16" ht="12.75">
      <c r="B52" s="105" t="s">
        <v>60</v>
      </c>
      <c r="C52" s="123" t="s">
        <v>137</v>
      </c>
      <c r="D52" s="111">
        <v>20.04</v>
      </c>
      <c r="E52" s="111">
        <v>14.32</v>
      </c>
      <c r="F52" s="111">
        <v>28.999999999999996</v>
      </c>
      <c r="G52" s="111">
        <v>11.24</v>
      </c>
      <c r="H52" s="111">
        <v>12.959999999999999</v>
      </c>
      <c r="I52" s="111">
        <v>1.04</v>
      </c>
      <c r="J52" s="111">
        <v>6</v>
      </c>
      <c r="K52" s="111">
        <v>2.12</v>
      </c>
      <c r="L52" s="111">
        <v>3.2800000000000002</v>
      </c>
      <c r="M52" s="112">
        <v>100</v>
      </c>
      <c r="N52" s="111">
        <v>63.35999999999999</v>
      </c>
      <c r="O52" s="111">
        <v>33.36</v>
      </c>
      <c r="P52" s="111">
        <v>3.2800000000000002</v>
      </c>
    </row>
    <row r="53" spans="2:16" ht="12.75">
      <c r="B53" s="105"/>
      <c r="C53" s="123" t="s">
        <v>138</v>
      </c>
      <c r="D53" s="111">
        <v>20.786340852130326</v>
      </c>
      <c r="E53" s="111">
        <v>44.51754385964912</v>
      </c>
      <c r="F53" s="111">
        <v>17.825814536340854</v>
      </c>
      <c r="G53" s="111">
        <v>7.9260651629072685</v>
      </c>
      <c r="H53" s="111">
        <v>5.341478696741855</v>
      </c>
      <c r="I53" s="111">
        <v>0.37593984962406013</v>
      </c>
      <c r="J53" s="111">
        <v>1.300125313283208</v>
      </c>
      <c r="K53" s="111">
        <v>0.5795739348370927</v>
      </c>
      <c r="L53" s="111">
        <v>1.3471177944862154</v>
      </c>
      <c r="M53" s="112">
        <v>100</v>
      </c>
      <c r="N53" s="111">
        <v>83.1296992481203</v>
      </c>
      <c r="O53" s="111">
        <v>15.523182957393484</v>
      </c>
      <c r="P53" s="111">
        <v>1.3471177944862154</v>
      </c>
    </row>
    <row r="54" spans="2:16" ht="12.75">
      <c r="B54" s="105" t="s">
        <v>237</v>
      </c>
      <c r="C54" s="123" t="s">
        <v>137</v>
      </c>
      <c r="D54" s="111">
        <v>11.799390245296784</v>
      </c>
      <c r="E54" s="111">
        <v>25.7324376529595</v>
      </c>
      <c r="F54" s="113" t="s">
        <v>135</v>
      </c>
      <c r="G54" s="111">
        <v>14.568243122599842</v>
      </c>
      <c r="H54" s="111">
        <v>24.14507118759453</v>
      </c>
      <c r="I54" s="111">
        <v>0.3675299373168583</v>
      </c>
      <c r="J54" s="111">
        <v>12.641127942134844</v>
      </c>
      <c r="K54" s="111">
        <v>10.746199912097623</v>
      </c>
      <c r="L54" s="113" t="s">
        <v>135</v>
      </c>
      <c r="M54" s="112">
        <v>99.99999999999999</v>
      </c>
      <c r="N54" s="111">
        <v>37.53182789825629</v>
      </c>
      <c r="O54" s="111">
        <v>62.46817210174369</v>
      </c>
      <c r="P54" s="113">
        <v>0</v>
      </c>
    </row>
    <row r="55" spans="2:16" ht="12.75">
      <c r="B55" s="105"/>
      <c r="C55" s="123" t="s">
        <v>138</v>
      </c>
      <c r="D55" s="111">
        <v>24.673276802048257</v>
      </c>
      <c r="E55" s="111">
        <v>43.37419908903251</v>
      </c>
      <c r="F55" s="111" t="s">
        <v>135</v>
      </c>
      <c r="G55" s="111">
        <v>8.647060236953132</v>
      </c>
      <c r="H55" s="111">
        <v>17.132365937810913</v>
      </c>
      <c r="I55" s="111">
        <v>0.11029448134483076</v>
      </c>
      <c r="J55" s="111">
        <v>2.749692279099509</v>
      </c>
      <c r="K55" s="111">
        <v>3.3131111737108596</v>
      </c>
      <c r="L55" s="111" t="s">
        <v>135</v>
      </c>
      <c r="M55" s="112">
        <v>100</v>
      </c>
      <c r="N55" s="111">
        <v>68.04747589108075</v>
      </c>
      <c r="O55" s="111">
        <v>31.952524108919246</v>
      </c>
      <c r="P55" s="111">
        <v>0</v>
      </c>
    </row>
    <row r="56" spans="2:16" ht="6.75" customHeight="1">
      <c r="B56" s="100"/>
      <c r="C56" s="121"/>
      <c r="D56" s="111"/>
      <c r="E56" s="111"/>
      <c r="F56" s="111"/>
      <c r="G56" s="111"/>
      <c r="H56" s="111"/>
      <c r="I56" s="111"/>
      <c r="J56" s="111"/>
      <c r="K56" s="111"/>
      <c r="L56" s="111"/>
      <c r="M56" s="112"/>
      <c r="N56" s="111"/>
      <c r="O56" s="111"/>
      <c r="P56" s="111"/>
    </row>
    <row r="57" spans="2:16" ht="12.75">
      <c r="B57" s="171" t="s">
        <v>24</v>
      </c>
      <c r="C57" s="124" t="s">
        <v>137</v>
      </c>
      <c r="D57" s="113">
        <f aca="true" t="shared" si="0" ref="D57:L57">AVERAGE(D6,D8,D10,D12,D14,D16,D18,D20,D22,D24,D26,D28,D30,D32,D34,D36,D38,D40,D42,D44,D46,D49,D50,D52,D54)</f>
        <v>10.889349515422287</v>
      </c>
      <c r="E57" s="113">
        <f t="shared" si="0"/>
        <v>27.264724858691103</v>
      </c>
      <c r="F57" s="113">
        <f t="shared" si="0"/>
        <v>32.191277478709765</v>
      </c>
      <c r="G57" s="113">
        <f t="shared" si="0"/>
        <v>10.405117676974042</v>
      </c>
      <c r="H57" s="113">
        <f t="shared" si="0"/>
        <v>8.771794911778418</v>
      </c>
      <c r="I57" s="113">
        <f t="shared" si="0"/>
        <v>1.0823658609223565</v>
      </c>
      <c r="J57" s="113">
        <f t="shared" si="0"/>
        <v>6.109203738403651</v>
      </c>
      <c r="K57" s="113">
        <f t="shared" si="0"/>
        <v>2.6149690515999318</v>
      </c>
      <c r="L57" s="113">
        <f t="shared" si="0"/>
        <v>2.2360766401750225</v>
      </c>
      <c r="M57" s="118">
        <v>99.99999999999999</v>
      </c>
      <c r="N57" s="113">
        <f>AVERAGE(N6,N8,N10,N12,N14,N16,N18,N20,N22,N24,N26,N28,N30,N32,N34,N36,N38,N40,N42,N44,N46,N49,N50,N52,N54)</f>
        <v>68.88211196742725</v>
      </c>
      <c r="O57" s="113">
        <f>AVERAGE(O6,O8,O10,O12,O14,O16,O18,O20,O22,O24,O26,O28,O30,O32,O34,O36,O38,O40,O42,O44,O46,O49,O50,O52,O54)</f>
        <v>28.9834512396784</v>
      </c>
      <c r="P57" s="113">
        <f>AVERAGE(P6,P8,P10,P12,P14,P16,P18,P20,P22,P24,P26,P28,P30,P32,P34,P36,P38,P40,P42,P44,P46,P49,P50,P52,P54)</f>
        <v>2.1344367928943395</v>
      </c>
    </row>
    <row r="58" spans="2:16" ht="12.75">
      <c r="B58" s="171" t="s">
        <v>24</v>
      </c>
      <c r="C58" s="124" t="s">
        <v>138</v>
      </c>
      <c r="D58" s="113">
        <f aca="true" t="shared" si="1" ref="D58:L58">AVERAGE(D7,D9,D11,D13,D15,D17,D19,D21,D23,D25,D27,D29,D31,D33,D35,D37,D39,D41,D43,D45,D47,D48,D51,D53,D55)</f>
        <v>14.185768143536025</v>
      </c>
      <c r="E58" s="113">
        <f t="shared" si="1"/>
        <v>52.81662153124424</v>
      </c>
      <c r="F58" s="113">
        <f t="shared" si="1"/>
        <v>18.86392078950068</v>
      </c>
      <c r="G58" s="113">
        <f t="shared" si="1"/>
        <v>5.911519274842006</v>
      </c>
      <c r="H58" s="113">
        <f t="shared" si="1"/>
        <v>4.608235183711502</v>
      </c>
      <c r="I58" s="113">
        <f t="shared" si="1"/>
        <v>0.6180437431280745</v>
      </c>
      <c r="J58" s="113">
        <f t="shared" si="1"/>
        <v>1.6556112582029057</v>
      </c>
      <c r="K58" s="113">
        <f t="shared" si="1"/>
        <v>0.9927297057254418</v>
      </c>
      <c r="L58" s="113">
        <f t="shared" si="1"/>
        <v>1.148028335092883</v>
      </c>
      <c r="M58" s="118">
        <v>100</v>
      </c>
      <c r="N58" s="113">
        <f>AVERAGE(N7,N9,N11,N13,N15,N17,N19,N21,N23,N25,N27,N29,N31,N33,N35,N37,N39,N41,N43,N45,N47,N48,N51,N53,N55)</f>
        <v>85.11175363270092</v>
      </c>
      <c r="O58" s="113">
        <f>AVERAGE(O7,O9,O11,O13,O15,O17,O19,O21,O23,O25,O27,O29,O31,O33,O35,O37,O39,O41,O43,O45,O47,O48,O51,O53,O55)</f>
        <v>13.78613916560993</v>
      </c>
      <c r="P58" s="113">
        <f>AVERAGE(P7,P9,P11,P13,P15,P17,P19,P21,P23,P25,P27,P29,P31,P33,P35,P37,P39,P41,P43,P45,P47,P48,P51,P53,P55)</f>
        <v>1.1021072016891678</v>
      </c>
    </row>
    <row r="59" spans="1:16" ht="6" customHeight="1">
      <c r="A59" s="389" t="s">
        <v>179</v>
      </c>
      <c r="B59" s="391"/>
      <c r="C59" s="392"/>
      <c r="D59" s="119"/>
      <c r="E59" s="119"/>
      <c r="F59" s="119"/>
      <c r="G59" s="119"/>
      <c r="H59" s="119"/>
      <c r="I59" s="119"/>
      <c r="J59" s="119"/>
      <c r="K59" s="119"/>
      <c r="L59" s="119"/>
      <c r="M59" s="120"/>
      <c r="N59" s="119"/>
      <c r="O59" s="119"/>
      <c r="P59" s="119"/>
    </row>
    <row r="60" spans="1:16" ht="12.75">
      <c r="A60" s="390"/>
      <c r="B60" s="100" t="s">
        <v>63</v>
      </c>
      <c r="C60" s="121" t="s">
        <v>137</v>
      </c>
      <c r="D60" s="111">
        <v>6.603933194091974</v>
      </c>
      <c r="E60" s="111">
        <v>6.331489258701961</v>
      </c>
      <c r="F60" s="111">
        <v>38.51515809384069</v>
      </c>
      <c r="G60" s="111">
        <v>11.305100775309862</v>
      </c>
      <c r="H60" s="111">
        <v>12.797653358885869</v>
      </c>
      <c r="I60" s="111">
        <v>0.8610006912160661</v>
      </c>
      <c r="J60" s="111">
        <v>10.63112768033378</v>
      </c>
      <c r="K60" s="111">
        <v>7.080647696903003</v>
      </c>
      <c r="L60" s="111">
        <v>5.873889250716794</v>
      </c>
      <c r="M60" s="112">
        <v>100</v>
      </c>
      <c r="N60" s="111">
        <v>51.450580546634626</v>
      </c>
      <c r="O60" s="111">
        <v>42.675530202648574</v>
      </c>
      <c r="P60" s="111">
        <v>5.873889250716794</v>
      </c>
    </row>
    <row r="61" spans="1:16" ht="12.75">
      <c r="A61" s="390"/>
      <c r="B61" s="105"/>
      <c r="C61" s="123" t="s">
        <v>138</v>
      </c>
      <c r="D61" s="111">
        <v>11.038409751506158</v>
      </c>
      <c r="E61" s="111">
        <v>40.71564192523788</v>
      </c>
      <c r="F61" s="111">
        <v>27.74674702612773</v>
      </c>
      <c r="G61" s="111">
        <v>7.468867715574842</v>
      </c>
      <c r="H61" s="111">
        <v>5.7437707209579605</v>
      </c>
      <c r="I61" s="111">
        <v>0.2850443454937809</v>
      </c>
      <c r="J61" s="111">
        <v>2.494812745665524</v>
      </c>
      <c r="K61" s="111">
        <v>2.2434785790497855</v>
      </c>
      <c r="L61" s="111">
        <v>2.263227190386345</v>
      </c>
      <c r="M61" s="112">
        <v>100</v>
      </c>
      <c r="N61" s="111">
        <v>79.50079870287176</v>
      </c>
      <c r="O61" s="111">
        <v>18.235974106741892</v>
      </c>
      <c r="P61" s="111">
        <v>2.263227190386345</v>
      </c>
    </row>
    <row r="62" spans="1:16" ht="12.75">
      <c r="A62" s="390"/>
      <c r="B62" s="105" t="s">
        <v>64</v>
      </c>
      <c r="C62" s="123" t="s">
        <v>137</v>
      </c>
      <c r="D62" s="111">
        <v>13.142431109410715</v>
      </c>
      <c r="E62" s="111">
        <v>48.98908149150946</v>
      </c>
      <c r="F62" s="111">
        <v>25.789458194767356</v>
      </c>
      <c r="G62" s="111">
        <v>4.472370189430727</v>
      </c>
      <c r="H62" s="111">
        <v>3.432512237950891</v>
      </c>
      <c r="I62" s="111">
        <v>1.479345085690181</v>
      </c>
      <c r="J62" s="111">
        <v>1.7559865407065147</v>
      </c>
      <c r="K62" s="111">
        <v>0.9388151505341535</v>
      </c>
      <c r="L62" s="111">
        <v>0</v>
      </c>
      <c r="M62" s="112">
        <v>100</v>
      </c>
      <c r="N62" s="111">
        <v>87.92097079568754</v>
      </c>
      <c r="O62" s="111">
        <v>12.079029204312466</v>
      </c>
      <c r="P62" s="111">
        <v>0</v>
      </c>
    </row>
    <row r="63" spans="1:16" ht="12.75">
      <c r="A63" s="390"/>
      <c r="B63" s="105"/>
      <c r="C63" s="123" t="s">
        <v>138</v>
      </c>
      <c r="D63" s="111">
        <v>20.764303644075135</v>
      </c>
      <c r="E63" s="111">
        <v>71.21786548948326</v>
      </c>
      <c r="F63" s="111">
        <v>6.661473210421535</v>
      </c>
      <c r="G63" s="111">
        <v>0.7677659482385527</v>
      </c>
      <c r="H63" s="111">
        <v>0.5885917077815286</v>
      </c>
      <c r="I63" s="111">
        <v>0</v>
      </c>
      <c r="J63" s="111">
        <v>0</v>
      </c>
      <c r="K63" s="111">
        <v>0</v>
      </c>
      <c r="L63" s="111">
        <v>0</v>
      </c>
      <c r="M63" s="112">
        <v>100</v>
      </c>
      <c r="N63" s="111">
        <v>98.64364234397992</v>
      </c>
      <c r="O63" s="111">
        <v>1.3563576560200814</v>
      </c>
      <c r="P63" s="111">
        <v>0</v>
      </c>
    </row>
    <row r="64" spans="1:16" ht="12.75">
      <c r="A64" s="114"/>
      <c r="B64" s="115"/>
      <c r="C64" s="125"/>
      <c r="D64" s="116"/>
      <c r="E64" s="116"/>
      <c r="F64" s="116"/>
      <c r="G64" s="116"/>
      <c r="H64" s="116"/>
      <c r="I64" s="116"/>
      <c r="J64" s="116"/>
      <c r="K64" s="116"/>
      <c r="L64" s="116"/>
      <c r="M64" s="117"/>
      <c r="N64" s="116"/>
      <c r="O64" s="116"/>
      <c r="P64" s="116"/>
    </row>
    <row r="66" spans="2:16" ht="51" customHeight="1">
      <c r="B66" s="379" t="s">
        <v>275</v>
      </c>
      <c r="C66" s="379"/>
      <c r="D66" s="379"/>
      <c r="E66" s="379"/>
      <c r="F66" s="379"/>
      <c r="G66" s="379"/>
      <c r="H66" s="379"/>
      <c r="I66" s="379"/>
      <c r="J66" s="379"/>
      <c r="K66" s="379"/>
      <c r="L66" s="379"/>
      <c r="M66" s="142"/>
      <c r="N66" s="142"/>
      <c r="O66" s="142"/>
      <c r="P66" s="100"/>
    </row>
    <row r="67" spans="2:16" ht="28.5" customHeight="1">
      <c r="B67" s="381" t="s">
        <v>197</v>
      </c>
      <c r="C67" s="379"/>
      <c r="D67" s="379"/>
      <c r="E67" s="379"/>
      <c r="F67" s="379"/>
      <c r="G67" s="379"/>
      <c r="H67" s="379"/>
      <c r="I67" s="379"/>
      <c r="J67" s="379"/>
      <c r="K67" s="379"/>
      <c r="L67" s="379"/>
      <c r="M67" s="142"/>
      <c r="N67" s="142"/>
      <c r="O67" s="142"/>
      <c r="P67" s="100"/>
    </row>
    <row r="68" spans="2:16" ht="12.75">
      <c r="B68" s="100"/>
      <c r="C68" s="121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</row>
  </sheetData>
  <sheetProtection/>
  <mergeCells count="7">
    <mergeCell ref="B2:L2"/>
    <mergeCell ref="M2:P2"/>
    <mergeCell ref="B59:C59"/>
    <mergeCell ref="A6:A14"/>
    <mergeCell ref="A59:A63"/>
    <mergeCell ref="B66:L66"/>
    <mergeCell ref="B67:L6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1:P62"/>
  <sheetViews>
    <sheetView zoomScale="75" zoomScaleNormal="75" zoomScalePageLayoutView="0" workbookViewId="0" topLeftCell="A1">
      <selection activeCell="B5" sqref="B5:E31"/>
    </sheetView>
  </sheetViews>
  <sheetFormatPr defaultColWidth="9.140625" defaultRowHeight="12.75"/>
  <cols>
    <col min="1" max="1" width="9.140625" style="200" customWidth="1"/>
    <col min="2" max="2" width="15.7109375" style="219" customWidth="1"/>
    <col min="3" max="3" width="10.8515625" style="201" customWidth="1"/>
    <col min="4" max="4" width="13.00390625" style="200" customWidth="1"/>
    <col min="5" max="16384" width="9.140625" style="200" customWidth="1"/>
  </cols>
  <sheetData>
    <row r="1" spans="2:10" ht="12.75" customHeight="1">
      <c r="B1" s="200" t="s">
        <v>230</v>
      </c>
      <c r="J1" s="200" t="s">
        <v>139</v>
      </c>
    </row>
    <row r="2" spans="2:5" ht="12.75">
      <c r="B2" s="202"/>
      <c r="C2" s="203"/>
      <c r="D2" s="204"/>
      <c r="E2" s="204"/>
    </row>
    <row r="3" spans="2:12" ht="25.5" customHeight="1">
      <c r="B3" s="202"/>
      <c r="C3" s="205" t="s">
        <v>231</v>
      </c>
      <c r="D3" s="206" t="s">
        <v>232</v>
      </c>
      <c r="E3" s="204"/>
      <c r="L3" s="200" t="s">
        <v>104</v>
      </c>
    </row>
    <row r="4" spans="2:12" ht="12.75">
      <c r="B4" s="202"/>
      <c r="C4" s="202" t="s">
        <v>233</v>
      </c>
      <c r="D4" s="207" t="s">
        <v>234</v>
      </c>
      <c r="E4" s="208" t="s">
        <v>235</v>
      </c>
      <c r="L4" s="200" t="s">
        <v>70</v>
      </c>
    </row>
    <row r="5" spans="2:12" ht="12.75">
      <c r="B5" s="200" t="s">
        <v>50</v>
      </c>
      <c r="C5" s="209">
        <v>30.189377558904063</v>
      </c>
      <c r="D5" s="210">
        <v>52.701882210078935</v>
      </c>
      <c r="E5" s="211">
        <f>D5-C5</f>
        <v>22.512504651174872</v>
      </c>
      <c r="L5" s="200">
        <v>11</v>
      </c>
    </row>
    <row r="6" spans="2:16" ht="12.75">
      <c r="B6" s="212" t="s">
        <v>32</v>
      </c>
      <c r="C6" s="209">
        <v>33.02221247740994</v>
      </c>
      <c r="D6" s="210">
        <v>50.6576824758643</v>
      </c>
      <c r="E6" s="213">
        <f>D6-C6</f>
        <v>17.63546999845436</v>
      </c>
      <c r="P6" s="200" t="s">
        <v>128</v>
      </c>
    </row>
    <row r="7" spans="2:16" ht="12.75">
      <c r="B7" s="202" t="s">
        <v>58</v>
      </c>
      <c r="C7" s="209">
        <v>29.85134962056024</v>
      </c>
      <c r="D7" s="210">
        <v>48.67098304673555</v>
      </c>
      <c r="E7" s="211">
        <f aca="true" t="shared" si="0" ref="E7:E31">D7-C7</f>
        <v>18.81963342617531</v>
      </c>
      <c r="J7" s="214" t="s">
        <v>32</v>
      </c>
      <c r="K7" s="214"/>
      <c r="L7" s="214">
        <v>33.02221247740994</v>
      </c>
      <c r="M7" s="200">
        <f>VLOOKUP(J7,$N$7:$P$33,3,FALSE)</f>
        <v>50.6576824758643</v>
      </c>
      <c r="N7" s="200" t="s">
        <v>32</v>
      </c>
      <c r="O7" s="200">
        <v>2006</v>
      </c>
      <c r="P7" s="200">
        <v>50.6576824758643</v>
      </c>
    </row>
    <row r="8" spans="2:16" ht="12.75">
      <c r="B8" s="200" t="s">
        <v>63</v>
      </c>
      <c r="C8" s="209">
        <v>45.79868821980065</v>
      </c>
      <c r="D8" s="210">
        <v>48.20250917758366</v>
      </c>
      <c r="E8" s="211">
        <f t="shared" si="0"/>
        <v>2.4038209577830045</v>
      </c>
      <c r="J8" s="200" t="s">
        <v>33</v>
      </c>
      <c r="L8" s="200">
        <v>17.60811125959296</v>
      </c>
      <c r="M8" s="200">
        <f aca="true" t="shared" si="1" ref="M8:M42">VLOOKUP(J8,$N$7:$P$33,3,FALSE)</f>
        <v>40.20240465745321</v>
      </c>
      <c r="N8" s="200" t="s">
        <v>33</v>
      </c>
      <c r="O8" s="200">
        <v>2006</v>
      </c>
      <c r="P8" s="200">
        <v>40.20240465745321</v>
      </c>
    </row>
    <row r="9" spans="2:16" ht="12.75">
      <c r="B9" s="202" t="s">
        <v>38</v>
      </c>
      <c r="C9" s="209">
        <v>35.14173861835564</v>
      </c>
      <c r="D9" s="210">
        <v>47.72461558516151</v>
      </c>
      <c r="E9" s="211">
        <f t="shared" si="0"/>
        <v>12.58287696680587</v>
      </c>
      <c r="J9" s="200" t="s">
        <v>34</v>
      </c>
      <c r="L9" s="200">
        <v>31.754844261802628</v>
      </c>
      <c r="M9" s="200">
        <f t="shared" si="1"/>
        <v>46.091976857318386</v>
      </c>
      <c r="N9" s="200" t="s">
        <v>34</v>
      </c>
      <c r="O9" s="200">
        <v>2006</v>
      </c>
      <c r="P9" s="200">
        <v>46.091976857318386</v>
      </c>
    </row>
    <row r="10" spans="2:16" ht="12.75">
      <c r="B10" s="200" t="s">
        <v>52</v>
      </c>
      <c r="C10" s="209">
        <v>32.929042904290434</v>
      </c>
      <c r="D10" s="210">
        <v>47.57109012128058</v>
      </c>
      <c r="E10" s="211">
        <f t="shared" si="0"/>
        <v>14.642047216990143</v>
      </c>
      <c r="J10" s="200" t="s">
        <v>35</v>
      </c>
      <c r="L10" s="200">
        <v>46.95551665320047</v>
      </c>
      <c r="M10" s="200">
        <f t="shared" si="1"/>
        <v>45.6673562510087</v>
      </c>
      <c r="N10" s="200" t="s">
        <v>35</v>
      </c>
      <c r="O10" s="200">
        <v>2006</v>
      </c>
      <c r="P10" s="200">
        <v>45.6673562510087</v>
      </c>
    </row>
    <row r="11" spans="2:16" ht="12.75">
      <c r="B11" s="202" t="s">
        <v>43</v>
      </c>
      <c r="C11" s="215">
        <v>29.501165344475258</v>
      </c>
      <c r="D11" s="210">
        <v>47.06374659687222</v>
      </c>
      <c r="E11" s="211">
        <f t="shared" si="0"/>
        <v>17.562581252396964</v>
      </c>
      <c r="J11" s="200" t="s">
        <v>36</v>
      </c>
      <c r="L11" s="200">
        <v>13.52204356695775</v>
      </c>
      <c r="M11" s="200">
        <f t="shared" si="1"/>
        <v>40.482171019351576</v>
      </c>
      <c r="N11" s="200" t="s">
        <v>36</v>
      </c>
      <c r="O11" s="200">
        <v>2006</v>
      </c>
      <c r="P11" s="200">
        <v>40.482171019351576</v>
      </c>
    </row>
    <row r="12" spans="2:16" ht="12.75">
      <c r="B12" s="200" t="s">
        <v>48</v>
      </c>
      <c r="C12" s="209">
        <v>23.993207877571876</v>
      </c>
      <c r="D12" s="210">
        <v>47.032168629148465</v>
      </c>
      <c r="E12" s="211">
        <f t="shared" si="0"/>
        <v>23.03896075157659</v>
      </c>
      <c r="J12" s="200" t="s">
        <v>37</v>
      </c>
      <c r="L12" s="200">
        <v>34.719662553682156</v>
      </c>
      <c r="M12" s="200">
        <f t="shared" si="1"/>
        <v>45.27922768288839</v>
      </c>
      <c r="N12" s="200" t="s">
        <v>37</v>
      </c>
      <c r="O12" s="200">
        <v>2006</v>
      </c>
      <c r="P12" s="200">
        <v>45.27922768288839</v>
      </c>
    </row>
    <row r="13" spans="2:16" ht="12.75">
      <c r="B13" s="200" t="s">
        <v>34</v>
      </c>
      <c r="C13" s="209">
        <v>31.754844261802628</v>
      </c>
      <c r="D13" s="210">
        <v>46.091976857318386</v>
      </c>
      <c r="E13" s="211">
        <f t="shared" si="0"/>
        <v>14.337132595515758</v>
      </c>
      <c r="J13" s="200" t="s">
        <v>38</v>
      </c>
      <c r="L13" s="200">
        <v>35.14173861835564</v>
      </c>
      <c r="M13" s="200">
        <f t="shared" si="1"/>
        <v>47.72461558516151</v>
      </c>
      <c r="N13" s="200" t="s">
        <v>38</v>
      </c>
      <c r="O13" s="200">
        <v>2006</v>
      </c>
      <c r="P13" s="200">
        <v>47.72461558516151</v>
      </c>
    </row>
    <row r="14" spans="2:16" ht="12.75">
      <c r="B14" s="202" t="s">
        <v>35</v>
      </c>
      <c r="C14" s="209">
        <v>46.95551665320047</v>
      </c>
      <c r="D14" s="210">
        <v>45.6673562510087</v>
      </c>
      <c r="E14" s="211">
        <f t="shared" si="0"/>
        <v>-1.288160402191771</v>
      </c>
      <c r="J14" s="200" t="s">
        <v>39</v>
      </c>
      <c r="L14" s="200">
        <v>26.175808260300315</v>
      </c>
      <c r="M14" s="200">
        <f t="shared" si="1"/>
        <v>42.15404353211821</v>
      </c>
      <c r="N14" s="200" t="s">
        <v>39</v>
      </c>
      <c r="O14" s="200">
        <v>2006</v>
      </c>
      <c r="P14" s="200">
        <v>42.15404353211821</v>
      </c>
    </row>
    <row r="15" spans="2:16" ht="12.75">
      <c r="B15" s="202" t="s">
        <v>57</v>
      </c>
      <c r="C15" s="209">
        <v>30.525534755382612</v>
      </c>
      <c r="D15" s="210">
        <v>45.59427991023762</v>
      </c>
      <c r="E15" s="216">
        <f t="shared" si="0"/>
        <v>15.068745154855005</v>
      </c>
      <c r="J15" s="200" t="s">
        <v>40</v>
      </c>
      <c r="L15" s="200">
        <v>23.946419830003116</v>
      </c>
      <c r="M15" s="200">
        <f t="shared" si="1"/>
        <v>43.50767911914185</v>
      </c>
      <c r="N15" s="200" t="s">
        <v>40</v>
      </c>
      <c r="O15" s="200">
        <v>2006</v>
      </c>
      <c r="P15" s="200">
        <v>43.50767911914185</v>
      </c>
    </row>
    <row r="16" spans="2:16" ht="12.75">
      <c r="B16" s="202" t="s">
        <v>37</v>
      </c>
      <c r="C16" s="209">
        <v>34.719662553682156</v>
      </c>
      <c r="D16" s="210">
        <v>45.27922768288839</v>
      </c>
      <c r="E16" s="211">
        <f t="shared" si="0"/>
        <v>10.559565129206234</v>
      </c>
      <c r="J16" s="200" t="s">
        <v>42</v>
      </c>
      <c r="L16" s="200">
        <v>17.699593807579287</v>
      </c>
      <c r="M16" s="200">
        <f t="shared" si="1"/>
        <v>35.467236446160875</v>
      </c>
      <c r="N16" s="200" t="s">
        <v>42</v>
      </c>
      <c r="O16" s="200">
        <v>2006</v>
      </c>
      <c r="P16" s="200">
        <v>35.467236446160875</v>
      </c>
    </row>
    <row r="17" spans="2:16" ht="12.75">
      <c r="B17" s="202" t="s">
        <v>60</v>
      </c>
      <c r="C17" s="217">
        <v>30.474198047419804</v>
      </c>
      <c r="D17" s="210">
        <v>44.038916066619024</v>
      </c>
      <c r="E17" s="218">
        <f t="shared" si="0"/>
        <v>13.56471801919922</v>
      </c>
      <c r="J17" s="200" t="s">
        <v>43</v>
      </c>
      <c r="L17" s="200">
        <v>29.501165344475258</v>
      </c>
      <c r="M17" s="200">
        <f t="shared" si="1"/>
        <v>47.06374659687222</v>
      </c>
      <c r="N17" s="200" t="s">
        <v>43</v>
      </c>
      <c r="O17" s="200">
        <v>2006</v>
      </c>
      <c r="P17" s="200">
        <v>47.06374659687222</v>
      </c>
    </row>
    <row r="18" spans="2:16" ht="12.75">
      <c r="B18" s="202" t="s">
        <v>40</v>
      </c>
      <c r="C18" s="209">
        <v>23.946419830003116</v>
      </c>
      <c r="D18" s="210">
        <v>43.50767911914185</v>
      </c>
      <c r="E18" s="211">
        <f t="shared" si="0"/>
        <v>19.561259289138732</v>
      </c>
      <c r="J18" s="200" t="s">
        <v>44</v>
      </c>
      <c r="L18" s="200">
        <v>30.812249849028262</v>
      </c>
      <c r="M18" s="200">
        <f t="shared" si="1"/>
        <v>41.258673004985496</v>
      </c>
      <c r="N18" s="200" t="s">
        <v>44</v>
      </c>
      <c r="O18" s="200">
        <v>2006</v>
      </c>
      <c r="P18" s="200">
        <v>41.258673004985496</v>
      </c>
    </row>
    <row r="19" spans="2:16" ht="12.75">
      <c r="B19" s="200" t="s">
        <v>39</v>
      </c>
      <c r="C19" s="209">
        <v>26.175808260300315</v>
      </c>
      <c r="D19" s="210">
        <v>42.15404353211821</v>
      </c>
      <c r="E19" s="211">
        <f t="shared" si="0"/>
        <v>15.978235271817894</v>
      </c>
      <c r="J19" s="200" t="s">
        <v>45</v>
      </c>
      <c r="L19" s="200">
        <v>12.87244751484168</v>
      </c>
      <c r="M19" s="200">
        <f t="shared" si="1"/>
        <v>41.3189448441247</v>
      </c>
      <c r="N19" s="200" t="s">
        <v>45</v>
      </c>
      <c r="O19" s="200">
        <v>2006</v>
      </c>
      <c r="P19" s="200">
        <v>41.3189448441247</v>
      </c>
    </row>
    <row r="20" spans="2:16" ht="12.75">
      <c r="B20" s="200" t="s">
        <v>64</v>
      </c>
      <c r="C20" s="209">
        <v>20.17197563382097</v>
      </c>
      <c r="D20" s="210">
        <v>41.45303543434295</v>
      </c>
      <c r="E20" s="211">
        <f t="shared" si="0"/>
        <v>21.28105980052198</v>
      </c>
      <c r="J20" s="200" t="s">
        <v>48</v>
      </c>
      <c r="L20" s="200">
        <v>23.993207877571876</v>
      </c>
      <c r="M20" s="200">
        <f t="shared" si="1"/>
        <v>47.032168629148465</v>
      </c>
      <c r="N20" s="200" t="s">
        <v>48</v>
      </c>
      <c r="O20" s="200">
        <v>2006</v>
      </c>
      <c r="P20" s="200">
        <v>47.032168629148465</v>
      </c>
    </row>
    <row r="21" spans="2:16" ht="12.75">
      <c r="B21" s="202" t="s">
        <v>45</v>
      </c>
      <c r="C21" s="209">
        <v>12.87244751484168</v>
      </c>
      <c r="D21" s="210">
        <v>41.3189448441247</v>
      </c>
      <c r="E21" s="211">
        <f t="shared" si="0"/>
        <v>28.44649732928302</v>
      </c>
      <c r="J21" s="200" t="s">
        <v>50</v>
      </c>
      <c r="L21" s="200">
        <v>30.189377558904063</v>
      </c>
      <c r="M21" s="200">
        <f t="shared" si="1"/>
        <v>52.701882210078935</v>
      </c>
      <c r="N21" s="200" t="s">
        <v>50</v>
      </c>
      <c r="O21" s="200">
        <v>2006</v>
      </c>
      <c r="P21" s="200">
        <v>52.701882210078935</v>
      </c>
    </row>
    <row r="22" spans="2:16" ht="12.75">
      <c r="B22" s="200" t="s">
        <v>44</v>
      </c>
      <c r="C22" s="209">
        <v>30.812249849028262</v>
      </c>
      <c r="D22" s="210">
        <v>41.258673004985496</v>
      </c>
      <c r="E22" s="211">
        <f t="shared" si="0"/>
        <v>10.446423155957234</v>
      </c>
      <c r="J22" s="200" t="s">
        <v>52</v>
      </c>
      <c r="L22" s="200">
        <v>32.929042904290434</v>
      </c>
      <c r="M22" s="200">
        <f t="shared" si="1"/>
        <v>47.57109012128058</v>
      </c>
      <c r="N22" s="200" t="s">
        <v>52</v>
      </c>
      <c r="O22" s="200">
        <v>2006</v>
      </c>
      <c r="P22" s="200">
        <v>47.57109012128058</v>
      </c>
    </row>
    <row r="23" spans="2:16" ht="12.75">
      <c r="B23" s="219" t="s">
        <v>36</v>
      </c>
      <c r="C23" s="209">
        <v>13.52204356695775</v>
      </c>
      <c r="D23" s="210">
        <v>40.482171019351576</v>
      </c>
      <c r="E23" s="211">
        <f t="shared" si="0"/>
        <v>26.960127452393827</v>
      </c>
      <c r="J23" s="200" t="s">
        <v>53</v>
      </c>
      <c r="L23" s="200">
        <v>17.891959639702907</v>
      </c>
      <c r="M23" s="200">
        <f t="shared" si="1"/>
        <v>34.76009943800973</v>
      </c>
      <c r="N23" s="200" t="s">
        <v>53</v>
      </c>
      <c r="O23" s="200">
        <v>2006</v>
      </c>
      <c r="P23" s="200">
        <v>34.76009943800973</v>
      </c>
    </row>
    <row r="24" spans="2:16" ht="12.75">
      <c r="B24" s="202" t="s">
        <v>33</v>
      </c>
      <c r="C24" s="220">
        <v>17.60811125959296</v>
      </c>
      <c r="D24" s="210">
        <v>40.20240465745321</v>
      </c>
      <c r="E24" s="211">
        <f t="shared" si="0"/>
        <v>22.59429339786025</v>
      </c>
      <c r="J24" s="200" t="s">
        <v>54</v>
      </c>
      <c r="L24" s="200">
        <v>13.48019226015245</v>
      </c>
      <c r="M24" s="200">
        <f t="shared" si="1"/>
        <v>27.679557671047366</v>
      </c>
      <c r="N24" s="200" t="s">
        <v>54</v>
      </c>
      <c r="O24" s="200">
        <v>2006</v>
      </c>
      <c r="P24" s="200">
        <v>27.679557671047366</v>
      </c>
    </row>
    <row r="25" spans="2:16" ht="12.75">
      <c r="B25" s="202" t="s">
        <v>61</v>
      </c>
      <c r="C25" s="209">
        <v>39.486283246621504</v>
      </c>
      <c r="D25" s="210">
        <v>38.88404467671879</v>
      </c>
      <c r="E25" s="211">
        <f t="shared" si="0"/>
        <v>-0.6022385699027168</v>
      </c>
      <c r="J25" s="200" t="s">
        <v>55</v>
      </c>
      <c r="L25" s="200">
        <v>14.196549456312635</v>
      </c>
      <c r="M25" s="200">
        <f t="shared" si="1"/>
        <v>36.788638448176414</v>
      </c>
      <c r="N25" s="200" t="s">
        <v>55</v>
      </c>
      <c r="O25" s="200">
        <v>2006</v>
      </c>
      <c r="P25" s="200">
        <v>36.788638448176414</v>
      </c>
    </row>
    <row r="26" spans="2:16" ht="12.75">
      <c r="B26" s="202" t="s">
        <v>55</v>
      </c>
      <c r="C26" s="209">
        <v>14.196549456312635</v>
      </c>
      <c r="D26" s="210">
        <v>36.788638448176414</v>
      </c>
      <c r="E26" s="211">
        <f t="shared" si="0"/>
        <v>22.59208899186378</v>
      </c>
      <c r="J26" s="200" t="s">
        <v>56</v>
      </c>
      <c r="L26" s="200">
        <v>28.481515100844817</v>
      </c>
      <c r="M26" s="200">
        <f t="shared" si="1"/>
        <v>33.418274550308816</v>
      </c>
      <c r="N26" s="200" t="s">
        <v>56</v>
      </c>
      <c r="O26" s="200">
        <v>2006</v>
      </c>
      <c r="P26" s="200">
        <v>33.418274550308816</v>
      </c>
    </row>
    <row r="27" spans="2:16" ht="12.75">
      <c r="B27" s="202" t="s">
        <v>42</v>
      </c>
      <c r="C27" s="209">
        <v>17.699593807579287</v>
      </c>
      <c r="D27" s="210">
        <v>35.467236446160875</v>
      </c>
      <c r="E27" s="211">
        <f t="shared" si="0"/>
        <v>17.767642638581588</v>
      </c>
      <c r="J27" s="200" t="s">
        <v>57</v>
      </c>
      <c r="L27" s="200">
        <v>30.525534755382612</v>
      </c>
      <c r="M27" s="200">
        <f t="shared" si="1"/>
        <v>45.59427991023762</v>
      </c>
      <c r="N27" s="200" t="s">
        <v>57</v>
      </c>
      <c r="O27" s="200">
        <v>2006</v>
      </c>
      <c r="P27" s="200">
        <v>45.59427991023762</v>
      </c>
    </row>
    <row r="28" spans="2:16" ht="12.75">
      <c r="B28" s="200" t="s">
        <v>53</v>
      </c>
      <c r="C28" s="209">
        <v>17.891959639702907</v>
      </c>
      <c r="D28" s="210">
        <v>34.76009943800973</v>
      </c>
      <c r="E28" s="211">
        <f t="shared" si="0"/>
        <v>16.868139798306824</v>
      </c>
      <c r="J28" s="200" t="s">
        <v>58</v>
      </c>
      <c r="L28" s="200">
        <v>29.85134962056024</v>
      </c>
      <c r="M28" s="200">
        <f t="shared" si="1"/>
        <v>48.67098304673555</v>
      </c>
      <c r="N28" s="200" t="s">
        <v>58</v>
      </c>
      <c r="O28" s="200">
        <v>2006</v>
      </c>
      <c r="P28" s="200">
        <v>48.67098304673555</v>
      </c>
    </row>
    <row r="29" spans="2:16" ht="12.75">
      <c r="B29" s="202" t="s">
        <v>56</v>
      </c>
      <c r="C29" s="209">
        <v>28.481515100844817</v>
      </c>
      <c r="D29" s="210">
        <v>33.418274550308816</v>
      </c>
      <c r="E29" s="211">
        <f t="shared" si="0"/>
        <v>4.936759449463999</v>
      </c>
      <c r="J29" s="200" t="s">
        <v>59</v>
      </c>
      <c r="L29" s="200">
        <v>10.398503629965445</v>
      </c>
      <c r="M29" s="200">
        <f t="shared" si="1"/>
        <v>25.61472877795626</v>
      </c>
      <c r="N29" s="200" t="s">
        <v>59</v>
      </c>
      <c r="O29" s="200">
        <v>2006</v>
      </c>
      <c r="P29" s="200">
        <v>25.61472877795626</v>
      </c>
    </row>
    <row r="30" spans="2:16" ht="12.75">
      <c r="B30" s="219" t="s">
        <v>54</v>
      </c>
      <c r="C30" s="209">
        <v>13.48019226015245</v>
      </c>
      <c r="D30" s="210">
        <v>27.679557671047366</v>
      </c>
      <c r="E30" s="211">
        <f t="shared" si="0"/>
        <v>14.199365410894917</v>
      </c>
      <c r="J30" s="200" t="s">
        <v>60</v>
      </c>
      <c r="L30" s="200">
        <v>30.614661209025407</v>
      </c>
      <c r="M30" s="200">
        <f t="shared" si="1"/>
        <v>44.038916066619024</v>
      </c>
      <c r="N30" s="200" t="s">
        <v>60</v>
      </c>
      <c r="O30" s="200">
        <v>2006</v>
      </c>
      <c r="P30" s="200">
        <v>44.038916066619024</v>
      </c>
    </row>
    <row r="31" spans="2:16" ht="12.75">
      <c r="B31" s="200" t="s">
        <v>59</v>
      </c>
      <c r="C31" s="209">
        <v>10.398503629965445</v>
      </c>
      <c r="D31" s="210">
        <v>25.61472877795626</v>
      </c>
      <c r="E31" s="211">
        <f t="shared" si="0"/>
        <v>15.216225147990814</v>
      </c>
      <c r="H31" s="100"/>
      <c r="J31" s="200" t="s">
        <v>61</v>
      </c>
      <c r="L31" s="200">
        <v>39.486283246621504</v>
      </c>
      <c r="M31" s="200">
        <f t="shared" si="1"/>
        <v>38.88404467671879</v>
      </c>
      <c r="N31" s="200" t="s">
        <v>61</v>
      </c>
      <c r="O31" s="200">
        <v>2006</v>
      </c>
      <c r="P31" s="200">
        <v>38.88404467671879</v>
      </c>
    </row>
    <row r="32" spans="3:16" ht="12.75">
      <c r="C32" s="219">
        <v>0</v>
      </c>
      <c r="D32" s="204">
        <v>0</v>
      </c>
      <c r="E32" s="204"/>
      <c r="J32" s="200" t="s">
        <v>63</v>
      </c>
      <c r="L32" s="200">
        <v>45.79868821980065</v>
      </c>
      <c r="M32" s="200">
        <f t="shared" si="1"/>
        <v>48.20250917758366</v>
      </c>
      <c r="N32" s="200" t="s">
        <v>63</v>
      </c>
      <c r="O32" s="200">
        <v>2006</v>
      </c>
      <c r="P32" s="200">
        <v>48.20250917758366</v>
      </c>
    </row>
    <row r="33" spans="3:16" ht="12.75">
      <c r="C33" s="219">
        <v>50</v>
      </c>
      <c r="D33" s="204">
        <v>50</v>
      </c>
      <c r="E33" s="204"/>
      <c r="F33" s="204"/>
      <c r="G33" s="204"/>
      <c r="H33" s="204"/>
      <c r="I33" s="204"/>
      <c r="J33" s="200" t="s">
        <v>64</v>
      </c>
      <c r="L33" s="200">
        <v>20.17197563382097</v>
      </c>
      <c r="M33" s="200">
        <f t="shared" si="1"/>
        <v>41.45303543434295</v>
      </c>
      <c r="N33" s="200" t="s">
        <v>64</v>
      </c>
      <c r="O33" s="200">
        <v>2006</v>
      </c>
      <c r="P33" s="200">
        <v>41.45303543434295</v>
      </c>
    </row>
    <row r="34" spans="3:13" ht="12.75">
      <c r="C34" s="219"/>
      <c r="D34" s="204"/>
      <c r="E34" s="204"/>
      <c r="F34" s="204"/>
      <c r="G34" s="204"/>
      <c r="H34" s="204"/>
      <c r="I34" s="204"/>
      <c r="J34" s="200" t="s">
        <v>41</v>
      </c>
      <c r="L34" s="200">
        <v>22.1650467447149</v>
      </c>
      <c r="M34" s="200" t="e">
        <f t="shared" si="1"/>
        <v>#N/A</v>
      </c>
    </row>
    <row r="35" spans="2:13" ht="12.75">
      <c r="B35" s="202" t="s">
        <v>236</v>
      </c>
      <c r="C35" s="221"/>
      <c r="D35" s="204"/>
      <c r="E35" s="204"/>
      <c r="F35" s="204"/>
      <c r="G35" s="204"/>
      <c r="H35" s="204"/>
      <c r="I35" s="204"/>
      <c r="J35" s="200" t="s">
        <v>46</v>
      </c>
      <c r="L35" s="200">
        <v>40.47863749816473</v>
      </c>
      <c r="M35" s="200" t="e">
        <f t="shared" si="1"/>
        <v>#N/A</v>
      </c>
    </row>
    <row r="36" spans="2:13" ht="12.75">
      <c r="B36" s="222"/>
      <c r="C36" s="223"/>
      <c r="D36" s="204"/>
      <c r="E36" s="204"/>
      <c r="F36" s="204"/>
      <c r="G36" s="204"/>
      <c r="H36" s="204"/>
      <c r="I36" s="204"/>
      <c r="J36" s="200" t="s">
        <v>47</v>
      </c>
      <c r="L36" s="200">
        <v>32.93024481082362</v>
      </c>
      <c r="M36" s="200" t="e">
        <f t="shared" si="1"/>
        <v>#N/A</v>
      </c>
    </row>
    <row r="37" spans="2:13" ht="12.75">
      <c r="B37" s="222"/>
      <c r="C37" s="223"/>
      <c r="D37" s="204"/>
      <c r="E37" s="204"/>
      <c r="F37" s="204"/>
      <c r="G37" s="204"/>
      <c r="H37" s="204"/>
      <c r="I37" s="204"/>
      <c r="J37" s="200" t="s">
        <v>49</v>
      </c>
      <c r="L37" s="200">
        <v>15.354683677708826</v>
      </c>
      <c r="M37" s="200" t="e">
        <f t="shared" si="1"/>
        <v>#N/A</v>
      </c>
    </row>
    <row r="38" spans="2:13" ht="12.75">
      <c r="B38" s="222"/>
      <c r="C38" s="223"/>
      <c r="D38" s="204"/>
      <c r="E38" s="204"/>
      <c r="F38" s="204"/>
      <c r="G38" s="204"/>
      <c r="H38" s="204"/>
      <c r="I38" s="204"/>
      <c r="J38" s="200" t="s">
        <v>51</v>
      </c>
      <c r="L38" s="200">
        <v>38.32058092499634</v>
      </c>
      <c r="M38" s="200" t="e">
        <f t="shared" si="1"/>
        <v>#N/A</v>
      </c>
    </row>
    <row r="39" spans="2:13" ht="12.75">
      <c r="B39" s="202"/>
      <c r="C39" s="224"/>
      <c r="D39" s="204"/>
      <c r="E39" s="204"/>
      <c r="F39" s="204"/>
      <c r="G39" s="204"/>
      <c r="H39" s="204"/>
      <c r="I39" s="204"/>
      <c r="J39" s="200" t="s">
        <v>66</v>
      </c>
      <c r="L39" s="200">
        <v>7.76355845586987</v>
      </c>
      <c r="M39" s="200" t="e">
        <f t="shared" si="1"/>
        <v>#N/A</v>
      </c>
    </row>
    <row r="40" spans="2:13" ht="12.75">
      <c r="B40" s="202"/>
      <c r="C40" s="224"/>
      <c r="D40" s="204"/>
      <c r="E40" s="204"/>
      <c r="F40" s="204"/>
      <c r="G40" s="204"/>
      <c r="H40" s="204"/>
      <c r="I40" s="204"/>
      <c r="J40" s="200" t="s">
        <v>67</v>
      </c>
      <c r="L40" s="200">
        <v>13.156526611055533</v>
      </c>
      <c r="M40" s="200" t="e">
        <f t="shared" si="1"/>
        <v>#N/A</v>
      </c>
    </row>
    <row r="41" spans="2:13" ht="12.75">
      <c r="B41" s="202"/>
      <c r="C41" s="224"/>
      <c r="D41" s="204"/>
      <c r="E41" s="204"/>
      <c r="F41" s="204"/>
      <c r="G41" s="204"/>
      <c r="H41" s="204"/>
      <c r="I41" s="204"/>
      <c r="J41" s="200" t="s">
        <v>62</v>
      </c>
      <c r="L41" s="200">
        <v>33.30166842014649</v>
      </c>
      <c r="M41" s="200" t="e">
        <f t="shared" si="1"/>
        <v>#N/A</v>
      </c>
    </row>
    <row r="42" spans="2:13" ht="12.75">
      <c r="B42" s="202"/>
      <c r="C42" s="224"/>
      <c r="D42" s="204"/>
      <c r="E42" s="204"/>
      <c r="F42" s="204"/>
      <c r="G42" s="204"/>
      <c r="H42" s="204"/>
      <c r="I42" s="204"/>
      <c r="J42" s="200" t="s">
        <v>65</v>
      </c>
      <c r="L42" s="200">
        <v>54.57176507811465</v>
      </c>
      <c r="M42" s="200" t="e">
        <f t="shared" si="1"/>
        <v>#N/A</v>
      </c>
    </row>
    <row r="43" spans="2:9" ht="12.75">
      <c r="B43" s="202"/>
      <c r="C43" s="224"/>
      <c r="D43" s="204"/>
      <c r="E43" s="204"/>
      <c r="F43" s="204"/>
      <c r="G43" s="204"/>
      <c r="H43" s="204"/>
      <c r="I43" s="204"/>
    </row>
    <row r="44" spans="2:10" ht="12.75">
      <c r="B44" s="202"/>
      <c r="C44" s="224"/>
      <c r="D44" s="204"/>
      <c r="E44" s="204"/>
      <c r="F44" s="204"/>
      <c r="G44" s="204"/>
      <c r="H44" s="204"/>
      <c r="I44" s="204"/>
      <c r="J44" s="200" t="s">
        <v>140</v>
      </c>
    </row>
    <row r="45" spans="2:10" ht="12.75">
      <c r="B45" s="202"/>
      <c r="C45" s="225"/>
      <c r="D45" s="204"/>
      <c r="E45" s="204"/>
      <c r="F45" s="204"/>
      <c r="G45" s="204"/>
      <c r="H45" s="204"/>
      <c r="I45" s="204"/>
      <c r="J45" s="200" t="s">
        <v>27</v>
      </c>
    </row>
    <row r="46" spans="2:9" ht="12.75">
      <c r="B46" s="204"/>
      <c r="C46" s="226"/>
      <c r="D46" s="204"/>
      <c r="E46" s="204"/>
      <c r="F46" s="204"/>
      <c r="G46" s="204"/>
      <c r="H46" s="204"/>
      <c r="I46" s="204"/>
    </row>
    <row r="47" spans="2:12" ht="12.75">
      <c r="B47" s="227"/>
      <c r="C47" s="202"/>
      <c r="D47" s="204"/>
      <c r="E47" s="204"/>
      <c r="F47" s="204"/>
      <c r="G47" s="204"/>
      <c r="H47" s="204"/>
      <c r="I47" s="204"/>
      <c r="J47" s="200" t="s">
        <v>106</v>
      </c>
      <c r="L47" s="200">
        <v>30</v>
      </c>
    </row>
    <row r="48" spans="3:12" ht="12.75" customHeight="1">
      <c r="C48" s="219"/>
      <c r="D48" s="204"/>
      <c r="E48" s="204"/>
      <c r="F48" s="204"/>
      <c r="G48" s="204"/>
      <c r="H48" s="204"/>
      <c r="I48" s="204"/>
      <c r="J48" s="200" t="s">
        <v>107</v>
      </c>
      <c r="L48" s="200">
        <v>19</v>
      </c>
    </row>
    <row r="49" spans="3:9" ht="12.75">
      <c r="C49" s="219"/>
      <c r="D49" s="204"/>
      <c r="E49" s="204"/>
      <c r="F49" s="204"/>
      <c r="G49" s="204"/>
      <c r="H49" s="204"/>
      <c r="I49" s="204"/>
    </row>
    <row r="50" ht="12.75">
      <c r="B50" s="228"/>
    </row>
    <row r="52" ht="12.75">
      <c r="C52" s="219"/>
    </row>
    <row r="58" ht="12.75">
      <c r="D58" s="229"/>
    </row>
    <row r="59" ht="12.75">
      <c r="D59" s="229"/>
    </row>
    <row r="60" ht="12.75">
      <c r="D60" s="229"/>
    </row>
    <row r="61" ht="12.75">
      <c r="D61" s="230"/>
    </row>
    <row r="62" ht="12.75">
      <c r="D62" s="229"/>
    </row>
  </sheetData>
  <sheetProtection/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45"/>
  <sheetViews>
    <sheetView zoomScalePageLayoutView="0" workbookViewId="0" topLeftCell="A13">
      <selection activeCell="D39" sqref="D39"/>
    </sheetView>
  </sheetViews>
  <sheetFormatPr defaultColWidth="9.140625" defaultRowHeight="12.75"/>
  <cols>
    <col min="1" max="1" width="4.28125" style="1" customWidth="1"/>
    <col min="2" max="2" width="16.421875" style="29" customWidth="1"/>
    <col min="3" max="3" width="2.421875" style="29" customWidth="1"/>
    <col min="4" max="4" width="17.421875" style="29" customWidth="1"/>
    <col min="5" max="5" width="15.7109375" style="29" customWidth="1"/>
    <col min="6" max="8" width="15.7109375" style="20" customWidth="1"/>
    <col min="9" max="9" width="15.7109375" style="29" customWidth="1"/>
  </cols>
  <sheetData>
    <row r="1" spans="2:12" ht="12.75">
      <c r="B1" s="396" t="s">
        <v>68</v>
      </c>
      <c r="C1" s="397"/>
      <c r="D1" s="397"/>
      <c r="E1" s="397"/>
      <c r="F1" s="397"/>
      <c r="G1" s="397"/>
      <c r="H1" s="397"/>
      <c r="I1" s="397"/>
      <c r="L1" t="s">
        <v>141</v>
      </c>
    </row>
    <row r="2" spans="2:9" ht="12.75">
      <c r="B2" s="5"/>
      <c r="C2" s="5"/>
      <c r="D2" s="5"/>
      <c r="E2" s="5"/>
      <c r="F2" s="1"/>
      <c r="G2" s="1"/>
      <c r="H2" s="1"/>
      <c r="I2" s="5"/>
    </row>
    <row r="3" spans="2:14" ht="12.75">
      <c r="B3" s="23"/>
      <c r="C3" s="23"/>
      <c r="D3" s="23"/>
      <c r="E3" s="398" t="s">
        <v>69</v>
      </c>
      <c r="F3" s="398"/>
      <c r="G3" s="398"/>
      <c r="H3" s="398"/>
      <c r="I3" s="398"/>
      <c r="N3" t="s">
        <v>69</v>
      </c>
    </row>
    <row r="4" spans="2:18" ht="12.75">
      <c r="B4" s="5"/>
      <c r="C4" s="5"/>
      <c r="D4" s="5"/>
      <c r="E4" s="24" t="s">
        <v>70</v>
      </c>
      <c r="F4" s="127" t="s">
        <v>215</v>
      </c>
      <c r="G4" s="24" t="s">
        <v>72</v>
      </c>
      <c r="H4" s="24" t="s">
        <v>73</v>
      </c>
      <c r="I4" s="127" t="s">
        <v>216</v>
      </c>
      <c r="N4" t="s">
        <v>70</v>
      </c>
      <c r="O4" t="s">
        <v>71</v>
      </c>
      <c r="P4" t="s">
        <v>72</v>
      </c>
      <c r="Q4" t="s">
        <v>73</v>
      </c>
      <c r="R4" t="s">
        <v>74</v>
      </c>
    </row>
    <row r="5" spans="1:18" ht="12.75">
      <c r="A5" s="399" t="s">
        <v>20</v>
      </c>
      <c r="B5" t="s">
        <v>47</v>
      </c>
      <c r="C5"/>
      <c r="D5" s="5" t="str">
        <f aca="true" t="shared" si="0" ref="D5:D39">CONCATENATE(B5," ",C5)</f>
        <v>Korea </v>
      </c>
      <c r="E5" s="4">
        <v>76.66162318284141</v>
      </c>
      <c r="F5" s="4">
        <v>97.38717347280368</v>
      </c>
      <c r="G5" s="4">
        <v>89.82661195186026</v>
      </c>
      <c r="H5" s="4">
        <v>62.49750597534937</v>
      </c>
      <c r="I5" s="4">
        <v>37.13433077576558</v>
      </c>
      <c r="K5" t="s">
        <v>20</v>
      </c>
      <c r="L5" t="s">
        <v>32</v>
      </c>
      <c r="M5">
        <v>2</v>
      </c>
      <c r="N5">
        <v>65.03203377506502</v>
      </c>
      <c r="O5">
        <v>78.60997981384635</v>
      </c>
      <c r="P5">
        <v>65.92624277432968</v>
      </c>
      <c r="Q5">
        <v>61.489115532026005</v>
      </c>
      <c r="R5">
        <v>50.08581531308344</v>
      </c>
    </row>
    <row r="6" spans="1:18" ht="12.75">
      <c r="A6" s="400"/>
      <c r="B6" t="s">
        <v>36</v>
      </c>
      <c r="C6"/>
      <c r="D6" s="5" t="str">
        <f t="shared" si="0"/>
        <v>Czech Republic </v>
      </c>
      <c r="E6" s="4">
        <v>90.2797097972846</v>
      </c>
      <c r="F6" s="4">
        <v>94.1592539573708</v>
      </c>
      <c r="G6" s="4">
        <v>93.66025845499286</v>
      </c>
      <c r="H6" s="4">
        <v>88.5244558426801</v>
      </c>
      <c r="I6" s="4">
        <v>83.91690748357199</v>
      </c>
      <c r="L6" t="s">
        <v>33</v>
      </c>
      <c r="N6">
        <v>80.34042438037672</v>
      </c>
      <c r="O6">
        <v>87.27041232532216</v>
      </c>
      <c r="P6">
        <v>83.62174813673548</v>
      </c>
      <c r="Q6">
        <v>77.39280837784605</v>
      </c>
      <c r="R6">
        <v>71.00108679056522</v>
      </c>
    </row>
    <row r="7" spans="1:18" ht="12.75">
      <c r="A7" s="400"/>
      <c r="B7" t="s">
        <v>55</v>
      </c>
      <c r="C7"/>
      <c r="D7" s="5" t="str">
        <f t="shared" si="0"/>
        <v>Slovak Republic </v>
      </c>
      <c r="E7" s="4">
        <v>86.54938176165274</v>
      </c>
      <c r="F7" s="4">
        <v>94.04575510797403</v>
      </c>
      <c r="G7" s="4">
        <v>91.47057568044906</v>
      </c>
      <c r="H7" s="4">
        <v>86.19301194999669</v>
      </c>
      <c r="I7" s="4">
        <v>70.47188578645257</v>
      </c>
      <c r="L7" t="s">
        <v>34</v>
      </c>
      <c r="N7">
        <v>66.94207510005944</v>
      </c>
      <c r="O7">
        <v>81.646427472332</v>
      </c>
      <c r="P7">
        <v>73.73092690324998</v>
      </c>
      <c r="Q7">
        <v>60.15743534654907</v>
      </c>
      <c r="R7">
        <v>49.82435729821257</v>
      </c>
    </row>
    <row r="8" spans="1:18" ht="12.75">
      <c r="A8" s="401"/>
      <c r="B8" t="s">
        <v>64</v>
      </c>
      <c r="C8"/>
      <c r="D8" s="5" t="str">
        <f t="shared" si="0"/>
        <v>Slovenia </v>
      </c>
      <c r="E8" s="4">
        <v>81.56336848290375</v>
      </c>
      <c r="F8" s="4">
        <v>91.47041315151967</v>
      </c>
      <c r="G8" s="4">
        <v>84.85177563118346</v>
      </c>
      <c r="H8" s="4">
        <v>77.07850716223115</v>
      </c>
      <c r="I8" s="4">
        <v>70.97194105473783</v>
      </c>
      <c r="L8" t="s">
        <v>35</v>
      </c>
      <c r="N8">
        <v>85.61922075590269</v>
      </c>
      <c r="O8">
        <v>91.08958837772397</v>
      </c>
      <c r="P8">
        <v>88.77937985439354</v>
      </c>
      <c r="Q8">
        <v>84.57607949266874</v>
      </c>
      <c r="R8">
        <v>76.14475217849808</v>
      </c>
    </row>
    <row r="9" spans="1:18" ht="12.75">
      <c r="A9" s="401"/>
      <c r="B9" t="s">
        <v>35</v>
      </c>
      <c r="C9"/>
      <c r="D9" s="5" t="str">
        <f t="shared" si="0"/>
        <v>Canada </v>
      </c>
      <c r="E9" s="4">
        <v>85.61922075590269</v>
      </c>
      <c r="F9" s="4">
        <v>91.08958837772397</v>
      </c>
      <c r="G9" s="4">
        <v>88.77937985439354</v>
      </c>
      <c r="H9" s="4">
        <v>84.57607949266874</v>
      </c>
      <c r="I9" s="4">
        <v>76.14475217849808</v>
      </c>
      <c r="L9" t="s">
        <v>36</v>
      </c>
      <c r="N9">
        <v>90.2797097972846</v>
      </c>
      <c r="O9">
        <v>94.1592539573708</v>
      </c>
      <c r="P9">
        <v>93.66025845499286</v>
      </c>
      <c r="Q9">
        <v>88.5244558426801</v>
      </c>
      <c r="R9">
        <v>83.91690748357199</v>
      </c>
    </row>
    <row r="10" spans="1:18" ht="12.75">
      <c r="A10" s="401"/>
      <c r="B10" t="s">
        <v>65</v>
      </c>
      <c r="C10">
        <v>2003</v>
      </c>
      <c r="D10" s="5" t="str">
        <f>CONCATENATE(B10," ",1)</f>
        <v>Russian Federation 1</v>
      </c>
      <c r="E10" s="143">
        <v>87.9964</v>
      </c>
      <c r="F10" s="143">
        <v>91.02</v>
      </c>
      <c r="G10" s="143">
        <v>93.74</v>
      </c>
      <c r="H10" s="143">
        <v>89.44</v>
      </c>
      <c r="I10" s="143">
        <v>71.19</v>
      </c>
      <c r="L10" t="s">
        <v>37</v>
      </c>
      <c r="N10">
        <v>81.64011255352436</v>
      </c>
      <c r="O10">
        <v>88.39458391199015</v>
      </c>
      <c r="P10">
        <v>83.8202165139023</v>
      </c>
      <c r="Q10">
        <v>78.09346190764232</v>
      </c>
      <c r="R10">
        <v>76.11741661876104</v>
      </c>
    </row>
    <row r="11" spans="1:18" ht="12.75">
      <c r="A11" s="401"/>
      <c r="B11" t="s">
        <v>57</v>
      </c>
      <c r="C11"/>
      <c r="D11" s="5" t="str">
        <f t="shared" si="0"/>
        <v>Sweden </v>
      </c>
      <c r="E11" s="4">
        <v>84.09753495460726</v>
      </c>
      <c r="F11" s="4">
        <v>90.71508277457835</v>
      </c>
      <c r="G11" s="4">
        <v>90.04458361231552</v>
      </c>
      <c r="H11" s="4">
        <v>82.49514923442217</v>
      </c>
      <c r="I11" s="4">
        <v>73.1178267931686</v>
      </c>
      <c r="L11" t="s">
        <v>38</v>
      </c>
      <c r="N11">
        <v>79.63659937161957</v>
      </c>
      <c r="O11">
        <v>89.59328735034231</v>
      </c>
      <c r="P11">
        <v>87.43956125469815</v>
      </c>
      <c r="Q11">
        <v>79.51976535239807</v>
      </c>
      <c r="R11">
        <v>63.042501488727694</v>
      </c>
    </row>
    <row r="12" spans="1:18" ht="12.75">
      <c r="A12" s="401"/>
      <c r="B12" t="s">
        <v>38</v>
      </c>
      <c r="C12"/>
      <c r="D12" s="5" t="str">
        <f t="shared" si="0"/>
        <v>Finland </v>
      </c>
      <c r="E12" s="4">
        <v>79.63659937161957</v>
      </c>
      <c r="F12" s="4">
        <v>89.59328735034231</v>
      </c>
      <c r="G12" s="4">
        <v>87.43956125469815</v>
      </c>
      <c r="H12" s="4">
        <v>79.51976535239807</v>
      </c>
      <c r="I12" s="4">
        <v>63.042501488727694</v>
      </c>
      <c r="L12" t="s">
        <v>39</v>
      </c>
      <c r="N12">
        <v>67.40817290974339</v>
      </c>
      <c r="O12">
        <v>82.25212772959482</v>
      </c>
      <c r="P12">
        <v>72.32805165817066</v>
      </c>
      <c r="Q12">
        <v>61.266105159077064</v>
      </c>
      <c r="R12">
        <v>51.662530370644944</v>
      </c>
    </row>
    <row r="13" spans="2:18" ht="12.75">
      <c r="B13" t="s">
        <v>37</v>
      </c>
      <c r="C13"/>
      <c r="D13" s="5" t="str">
        <f t="shared" si="0"/>
        <v>Denmark </v>
      </c>
      <c r="E13" s="4">
        <v>81.64011255352436</v>
      </c>
      <c r="F13" s="4">
        <v>88.39458391199015</v>
      </c>
      <c r="G13" s="4">
        <v>83.8202165139023</v>
      </c>
      <c r="H13" s="4">
        <v>78.09346190764232</v>
      </c>
      <c r="I13" s="4">
        <v>76.11741661876104</v>
      </c>
      <c r="L13" t="s">
        <v>40</v>
      </c>
      <c r="N13">
        <v>83.24507142539272</v>
      </c>
      <c r="O13">
        <v>83.99343320336548</v>
      </c>
      <c r="P13">
        <v>85.40263543191801</v>
      </c>
      <c r="Q13">
        <v>83.49743330808718</v>
      </c>
      <c r="R13">
        <v>79.1213345767278</v>
      </c>
    </row>
    <row r="14" spans="2:18" ht="12.75">
      <c r="B14" t="s">
        <v>58</v>
      </c>
      <c r="C14"/>
      <c r="D14" s="5" t="str">
        <f t="shared" si="0"/>
        <v>Switzerland </v>
      </c>
      <c r="E14" s="143">
        <v>84.973851</v>
      </c>
      <c r="F14" s="143">
        <v>88.288643</v>
      </c>
      <c r="G14" s="143">
        <v>86.870607</v>
      </c>
      <c r="H14" s="143">
        <v>83.793143</v>
      </c>
      <c r="I14" s="143">
        <v>80.122699</v>
      </c>
      <c r="L14" t="s">
        <v>41</v>
      </c>
      <c r="N14">
        <v>58.737471574159855</v>
      </c>
      <c r="O14">
        <v>75.18459845631565</v>
      </c>
      <c r="P14">
        <v>66.55967241184197</v>
      </c>
      <c r="Q14">
        <v>52.59884474574792</v>
      </c>
      <c r="R14">
        <v>33.92022098183274</v>
      </c>
    </row>
    <row r="15" spans="2:18" ht="12.75">
      <c r="B15" t="s">
        <v>62</v>
      </c>
      <c r="C15"/>
      <c r="D15" s="5" t="str">
        <f t="shared" si="0"/>
        <v>Estonia </v>
      </c>
      <c r="E15" s="4">
        <v>88.48649211493128</v>
      </c>
      <c r="F15" s="4">
        <v>87.2798666393874</v>
      </c>
      <c r="G15" s="4">
        <v>92.89477481132788</v>
      </c>
      <c r="H15" s="4">
        <v>91.75617092228724</v>
      </c>
      <c r="I15" s="4">
        <v>80.43262534949406</v>
      </c>
      <c r="L15" t="s">
        <v>42</v>
      </c>
      <c r="N15">
        <v>78.07364610916852</v>
      </c>
      <c r="O15">
        <v>85.59220201528258</v>
      </c>
      <c r="P15">
        <v>81.85495092815968</v>
      </c>
      <c r="Q15">
        <v>77.03837436424757</v>
      </c>
      <c r="R15">
        <v>65.5421615133268</v>
      </c>
    </row>
    <row r="16" spans="2:18" ht="12.75">
      <c r="B16" t="s">
        <v>33</v>
      </c>
      <c r="C16"/>
      <c r="D16" s="5" t="str">
        <f t="shared" si="0"/>
        <v>Austria </v>
      </c>
      <c r="E16" s="4">
        <v>80.34042438037672</v>
      </c>
      <c r="F16" s="4">
        <v>87.27041232532216</v>
      </c>
      <c r="G16" s="4">
        <v>83.62174813673548</v>
      </c>
      <c r="H16" s="4">
        <v>77.39280837784605</v>
      </c>
      <c r="I16" s="4">
        <v>71.00108679056522</v>
      </c>
      <c r="L16" t="s">
        <v>43</v>
      </c>
      <c r="N16">
        <v>63.25891137070125</v>
      </c>
      <c r="O16">
        <v>67.31984137697937</v>
      </c>
      <c r="P16">
        <v>66.93956582114266</v>
      </c>
      <c r="Q16">
        <v>64.20879344228159</v>
      </c>
      <c r="R16">
        <v>50.68646509436929</v>
      </c>
    </row>
    <row r="17" spans="2:18" ht="12.75">
      <c r="B17" t="s">
        <v>61</v>
      </c>
      <c r="C17"/>
      <c r="D17" s="5" t="str">
        <f t="shared" si="0"/>
        <v>United States </v>
      </c>
      <c r="E17" s="4">
        <v>87.79648368272609</v>
      </c>
      <c r="F17" s="4">
        <v>86.9721366021833</v>
      </c>
      <c r="G17" s="4">
        <v>88.13557220312937</v>
      </c>
      <c r="H17" s="4">
        <v>88.57424796997799</v>
      </c>
      <c r="I17" s="4">
        <v>87.30061250452583</v>
      </c>
      <c r="L17" t="s">
        <v>44</v>
      </c>
      <c r="N17">
        <v>66.15972706513327</v>
      </c>
      <c r="O17">
        <v>82.3548223689122</v>
      </c>
      <c r="P17">
        <v>71.42694391702136</v>
      </c>
      <c r="Q17">
        <v>58.30410156731739</v>
      </c>
      <c r="R17">
        <v>40.57925809824424</v>
      </c>
    </row>
    <row r="18" spans="2:18" ht="12.75">
      <c r="B18" t="s">
        <v>63</v>
      </c>
      <c r="C18"/>
      <c r="D18" s="5" t="str">
        <f t="shared" si="0"/>
        <v>Israel </v>
      </c>
      <c r="E18" s="4">
        <v>79.66680797484294</v>
      </c>
      <c r="F18" s="4">
        <v>85.693649912947</v>
      </c>
      <c r="G18" s="4">
        <v>82.1534735219641</v>
      </c>
      <c r="H18" s="4">
        <v>75.61057886924841</v>
      </c>
      <c r="I18" s="4">
        <v>70.10394413227296</v>
      </c>
      <c r="L18" t="s">
        <v>45</v>
      </c>
      <c r="N18">
        <v>51.28910482960194</v>
      </c>
      <c r="O18">
        <v>67.0837576341188</v>
      </c>
      <c r="P18">
        <v>54.87755472771072</v>
      </c>
      <c r="Q18">
        <v>47.43287878597974</v>
      </c>
      <c r="R18">
        <v>31.94347446094414</v>
      </c>
    </row>
    <row r="19" spans="2:18" ht="12.75">
      <c r="B19" t="s">
        <v>42</v>
      </c>
      <c r="C19"/>
      <c r="D19" s="5" t="str">
        <f t="shared" si="0"/>
        <v>Hungary </v>
      </c>
      <c r="E19" s="4">
        <v>78.07364610916852</v>
      </c>
      <c r="F19" s="4">
        <v>85.59220201528258</v>
      </c>
      <c r="G19" s="4">
        <v>81.85495092815968</v>
      </c>
      <c r="H19" s="4">
        <v>77.03837436424757</v>
      </c>
      <c r="I19" s="4">
        <v>65.5421615133268</v>
      </c>
      <c r="L19" t="s">
        <v>47</v>
      </c>
      <c r="N19">
        <v>76.66162318284141</v>
      </c>
      <c r="O19">
        <v>97.38717347280368</v>
      </c>
      <c r="P19">
        <v>89.82661195186026</v>
      </c>
      <c r="Q19">
        <v>62.49750597534937</v>
      </c>
      <c r="R19">
        <v>37.13433077576558</v>
      </c>
    </row>
    <row r="20" spans="2:18" ht="12.75">
      <c r="B20" t="s">
        <v>40</v>
      </c>
      <c r="C20"/>
      <c r="D20" s="5" t="str">
        <f t="shared" si="0"/>
        <v>Germany </v>
      </c>
      <c r="E20" s="4">
        <v>83.24507142539272</v>
      </c>
      <c r="F20" s="4">
        <v>83.99343320336548</v>
      </c>
      <c r="G20" s="4">
        <v>85.40263543191801</v>
      </c>
      <c r="H20" s="4">
        <v>83.49743330808718</v>
      </c>
      <c r="I20" s="4">
        <v>79.1213345767278</v>
      </c>
      <c r="L20" t="s">
        <v>48</v>
      </c>
      <c r="N20">
        <v>65.52093588744617</v>
      </c>
      <c r="O20">
        <v>78.28052474874208</v>
      </c>
      <c r="P20">
        <v>67.38722920173382</v>
      </c>
      <c r="Q20">
        <v>59.67185731192945</v>
      </c>
      <c r="R20">
        <v>54.58899918600277</v>
      </c>
    </row>
    <row r="21" spans="2:18" ht="12.75">
      <c r="B21" t="s">
        <v>52</v>
      </c>
      <c r="C21"/>
      <c r="D21" s="5" t="str">
        <f t="shared" si="0"/>
        <v>Norway </v>
      </c>
      <c r="E21" s="4">
        <v>78.89438943894389</v>
      </c>
      <c r="F21" s="4">
        <v>83.24855883350287</v>
      </c>
      <c r="G21" s="4">
        <v>79.23464847226343</v>
      </c>
      <c r="H21" s="4">
        <v>77.38366417181908</v>
      </c>
      <c r="I21" s="4">
        <v>75.46754675467547</v>
      </c>
      <c r="L21" t="s">
        <v>49</v>
      </c>
      <c r="N21">
        <v>32.35283929894303</v>
      </c>
      <c r="O21">
        <v>38.57969863216443</v>
      </c>
      <c r="P21">
        <v>35.85737729811508</v>
      </c>
      <c r="Q21">
        <v>28.053671491752503</v>
      </c>
      <c r="R21">
        <v>17.112423508440063</v>
      </c>
    </row>
    <row r="22" spans="2:18" ht="12.75">
      <c r="B22" t="s">
        <v>44</v>
      </c>
      <c r="C22"/>
      <c r="D22" s="5" t="str">
        <f t="shared" si="0"/>
        <v>Ireland </v>
      </c>
      <c r="E22" s="4">
        <v>66.15972706513327</v>
      </c>
      <c r="F22" s="4">
        <v>82.3548223689122</v>
      </c>
      <c r="G22" s="4">
        <v>71.42694391702136</v>
      </c>
      <c r="H22" s="4">
        <v>58.30410156731739</v>
      </c>
      <c r="I22" s="4">
        <v>40.57925809824424</v>
      </c>
      <c r="L22" t="s">
        <v>50</v>
      </c>
      <c r="N22">
        <v>72.36593174966507</v>
      </c>
      <c r="O22">
        <v>81.46810811213024</v>
      </c>
      <c r="P22">
        <v>76.49912338101429</v>
      </c>
      <c r="Q22">
        <v>70.15403695133104</v>
      </c>
      <c r="R22">
        <v>60.18449097367253</v>
      </c>
    </row>
    <row r="23" spans="2:18" ht="12.75">
      <c r="B23" t="s">
        <v>39</v>
      </c>
      <c r="C23"/>
      <c r="D23" s="5" t="str">
        <f t="shared" si="0"/>
        <v>France </v>
      </c>
      <c r="E23" s="4">
        <v>67.40817290974339</v>
      </c>
      <c r="F23" s="4">
        <v>82.25212772959482</v>
      </c>
      <c r="G23" s="4">
        <v>72.32805165817066</v>
      </c>
      <c r="H23" s="4">
        <v>61.266105159077064</v>
      </c>
      <c r="I23" s="4">
        <v>51.662530370644944</v>
      </c>
      <c r="L23" t="s">
        <v>51</v>
      </c>
      <c r="N23">
        <v>69.41858765047029</v>
      </c>
      <c r="O23">
        <v>77.94921875</v>
      </c>
      <c r="P23">
        <v>72.31182795698925</v>
      </c>
      <c r="Q23">
        <v>68.6908077994429</v>
      </c>
      <c r="R23">
        <v>55.391432791728214</v>
      </c>
    </row>
    <row r="24" spans="2:18" ht="12.75">
      <c r="B24" t="s">
        <v>34</v>
      </c>
      <c r="C24"/>
      <c r="D24" s="5" t="str">
        <f t="shared" si="0"/>
        <v>Belgium </v>
      </c>
      <c r="E24" s="4">
        <v>66.94207510005944</v>
      </c>
      <c r="F24" s="4">
        <v>81.646427472332</v>
      </c>
      <c r="G24" s="4">
        <v>73.73092690324998</v>
      </c>
      <c r="H24" s="4">
        <v>60.15743534654907</v>
      </c>
      <c r="I24" s="4">
        <v>49.82435729821257</v>
      </c>
      <c r="L24" t="s">
        <v>52</v>
      </c>
      <c r="N24">
        <v>78.89438943894389</v>
      </c>
      <c r="O24">
        <v>83.24855883350287</v>
      </c>
      <c r="P24">
        <v>79.23464847226343</v>
      </c>
      <c r="Q24">
        <v>77.38366417181908</v>
      </c>
      <c r="R24">
        <v>75.46754675467547</v>
      </c>
    </row>
    <row r="25" spans="2:18" ht="12.75">
      <c r="B25" t="s">
        <v>50</v>
      </c>
      <c r="C25"/>
      <c r="D25" s="5" t="str">
        <f t="shared" si="0"/>
        <v>Netherlands </v>
      </c>
      <c r="E25" s="4">
        <v>72.36593174966507</v>
      </c>
      <c r="F25" s="4">
        <v>81.46810811213024</v>
      </c>
      <c r="G25" s="4">
        <v>76.49912338101429</v>
      </c>
      <c r="H25" s="4">
        <v>70.15403695133104</v>
      </c>
      <c r="I25" s="4">
        <v>60.18449097367253</v>
      </c>
      <c r="L25" t="s">
        <v>53</v>
      </c>
      <c r="N25">
        <v>52.65224112790352</v>
      </c>
      <c r="O25">
        <v>63.86242559911153</v>
      </c>
      <c r="P25">
        <v>50.92764572072542</v>
      </c>
      <c r="Q25">
        <v>48.97803409380035</v>
      </c>
      <c r="R25">
        <v>44.101691571731514</v>
      </c>
    </row>
    <row r="26" spans="2:18" ht="12.75">
      <c r="B26" s="148" t="s">
        <v>32</v>
      </c>
      <c r="C26" s="148"/>
      <c r="D26" s="149" t="str">
        <f t="shared" si="0"/>
        <v>Australia </v>
      </c>
      <c r="E26" s="147">
        <v>66.71015650963476</v>
      </c>
      <c r="F26" s="147">
        <v>80.09883732232069</v>
      </c>
      <c r="G26" s="147">
        <v>67.52884597739896</v>
      </c>
      <c r="H26" s="147">
        <v>63.403783892124544</v>
      </c>
      <c r="I26" s="147">
        <v>52.429724045476405</v>
      </c>
      <c r="L26" t="s">
        <v>54</v>
      </c>
      <c r="N26">
        <v>27.609611775009874</v>
      </c>
      <c r="O26">
        <v>44.11571987011282</v>
      </c>
      <c r="P26">
        <v>28.499470417778706</v>
      </c>
      <c r="Q26">
        <v>20.240293139563114</v>
      </c>
      <c r="R26">
        <v>12.391797149743985</v>
      </c>
    </row>
    <row r="27" spans="2:18" ht="12.75">
      <c r="B27" t="s">
        <v>48</v>
      </c>
      <c r="C27"/>
      <c r="D27" s="5" t="str">
        <f t="shared" si="0"/>
        <v>Luxembourg </v>
      </c>
      <c r="E27" s="4">
        <v>65.52093588744617</v>
      </c>
      <c r="F27" s="4">
        <v>78.28052474874208</v>
      </c>
      <c r="G27" s="4">
        <v>67.38722920173382</v>
      </c>
      <c r="H27" s="4">
        <v>59.67185731192945</v>
      </c>
      <c r="I27" s="4">
        <v>54.58899918600277</v>
      </c>
      <c r="L27" t="s">
        <v>55</v>
      </c>
      <c r="N27">
        <v>86.54938176165274</v>
      </c>
      <c r="O27">
        <v>94.04575510797403</v>
      </c>
      <c r="P27">
        <v>91.47057568044906</v>
      </c>
      <c r="Q27">
        <v>86.19301194999669</v>
      </c>
      <c r="R27">
        <v>70.47188578645257</v>
      </c>
    </row>
    <row r="28" spans="2:18" ht="12.75">
      <c r="B28" t="s">
        <v>51</v>
      </c>
      <c r="C28"/>
      <c r="D28" s="5" t="str">
        <f t="shared" si="0"/>
        <v>New Zealand </v>
      </c>
      <c r="E28" s="4">
        <v>69.41858765047029</v>
      </c>
      <c r="F28" s="4">
        <v>77.94921875</v>
      </c>
      <c r="G28" s="4">
        <v>72.31182795698925</v>
      </c>
      <c r="H28" s="4">
        <v>68.6908077994429</v>
      </c>
      <c r="I28" s="4">
        <v>55.391432791728214</v>
      </c>
      <c r="L28" t="s">
        <v>56</v>
      </c>
      <c r="N28">
        <v>49.78011609296993</v>
      </c>
      <c r="O28">
        <v>64.2819933325822</v>
      </c>
      <c r="P28">
        <v>55.07085792509145</v>
      </c>
      <c r="Q28">
        <v>42.68929142947992</v>
      </c>
      <c r="R28">
        <v>26.999920554998486</v>
      </c>
    </row>
    <row r="29" spans="2:18" ht="12.75">
      <c r="B29" t="s">
        <v>60</v>
      </c>
      <c r="C29"/>
      <c r="D29" s="5" t="str">
        <f>CONCATENATE(B29," ",C29)</f>
        <v>United Kingdom </v>
      </c>
      <c r="E29" s="173">
        <v>69.05758119147241</v>
      </c>
      <c r="F29" s="173">
        <v>76.47215916677794</v>
      </c>
      <c r="G29" s="173">
        <v>69.84215828948841</v>
      </c>
      <c r="H29" s="173">
        <v>67.43945084833571</v>
      </c>
      <c r="I29" s="173">
        <v>60.590802282645186</v>
      </c>
      <c r="L29" t="s">
        <v>57</v>
      </c>
      <c r="N29">
        <v>84.09753495460726</v>
      </c>
      <c r="O29">
        <v>90.71508277457835</v>
      </c>
      <c r="P29">
        <v>90.04458361231552</v>
      </c>
      <c r="Q29">
        <v>82.49514923442217</v>
      </c>
      <c r="R29">
        <v>73.1178267931686</v>
      </c>
    </row>
    <row r="30" spans="2:18" ht="12.75">
      <c r="B30" t="s">
        <v>41</v>
      </c>
      <c r="C30"/>
      <c r="D30" s="5" t="str">
        <f t="shared" si="0"/>
        <v>Greece </v>
      </c>
      <c r="E30" s="4">
        <v>58.737471574159855</v>
      </c>
      <c r="F30" s="4">
        <v>75.18459845631565</v>
      </c>
      <c r="G30" s="4">
        <v>66.55967241184197</v>
      </c>
      <c r="H30" s="4">
        <v>52.59884474574792</v>
      </c>
      <c r="I30" s="4">
        <v>33.92022098183274</v>
      </c>
      <c r="L30" t="s">
        <v>58</v>
      </c>
      <c r="N30">
        <v>83.15370372106794</v>
      </c>
      <c r="O30">
        <v>87.19838382752778</v>
      </c>
      <c r="P30">
        <v>85.55999881243399</v>
      </c>
      <c r="Q30">
        <v>81.85842326319128</v>
      </c>
      <c r="R30">
        <v>76.93746566884742</v>
      </c>
    </row>
    <row r="31" spans="2:18" ht="12.75">
      <c r="B31" t="s">
        <v>43</v>
      </c>
      <c r="C31"/>
      <c r="D31" s="5" t="str">
        <f t="shared" si="0"/>
        <v>Iceland </v>
      </c>
      <c r="E31" s="4">
        <v>63.25891137070125</v>
      </c>
      <c r="F31" s="4">
        <v>67.31984137697937</v>
      </c>
      <c r="G31" s="4">
        <v>66.93956582114266</v>
      </c>
      <c r="H31" s="4">
        <v>64.20879344228159</v>
      </c>
      <c r="I31" s="4">
        <v>50.68646509436929</v>
      </c>
      <c r="L31" t="s">
        <v>59</v>
      </c>
      <c r="N31">
        <v>28.329581840661955</v>
      </c>
      <c r="O31">
        <v>37.24845666639942</v>
      </c>
      <c r="P31">
        <v>25.466782457663918</v>
      </c>
      <c r="Q31">
        <v>21.946329426280073</v>
      </c>
      <c r="R31">
        <v>15.441612329579135</v>
      </c>
    </row>
    <row r="32" spans="2:18" ht="12.75">
      <c r="B32" t="s">
        <v>45</v>
      </c>
      <c r="C32"/>
      <c r="D32" s="5" t="str">
        <f t="shared" si="0"/>
        <v>Italy </v>
      </c>
      <c r="E32" s="4">
        <v>51.28910482960194</v>
      </c>
      <c r="F32" s="4">
        <v>67.0837576341188</v>
      </c>
      <c r="G32" s="4">
        <v>54.87755472771072</v>
      </c>
      <c r="H32" s="4">
        <v>47.43287878597974</v>
      </c>
      <c r="I32" s="4">
        <v>31.94347446094414</v>
      </c>
      <c r="L32" t="s">
        <v>60</v>
      </c>
      <c r="N32">
        <v>68.165657454078</v>
      </c>
      <c r="O32">
        <v>75.00735195829434</v>
      </c>
      <c r="P32">
        <v>68.36990595611285</v>
      </c>
      <c r="Q32">
        <v>66.61917098445596</v>
      </c>
      <c r="R32">
        <v>60.59966838614592</v>
      </c>
    </row>
    <row r="33" spans="2:18" ht="12.75">
      <c r="B33" t="s">
        <v>67</v>
      </c>
      <c r="C33">
        <v>2004</v>
      </c>
      <c r="D33" s="5" t="str">
        <f>CONCATENATE(B33," ",2)</f>
        <v>Chile 2</v>
      </c>
      <c r="E33" s="4">
        <v>50.02242420318998</v>
      </c>
      <c r="F33" s="4">
        <v>64.33448909627306</v>
      </c>
      <c r="G33" s="4">
        <v>52.46818092162855</v>
      </c>
      <c r="H33" s="4">
        <v>44.444190873040384</v>
      </c>
      <c r="I33" s="4">
        <v>31.53726581962894</v>
      </c>
      <c r="L33" t="s">
        <v>61</v>
      </c>
      <c r="N33">
        <v>87.79648368272609</v>
      </c>
      <c r="O33">
        <v>86.9721366021833</v>
      </c>
      <c r="P33">
        <v>88.13557220312937</v>
      </c>
      <c r="Q33">
        <v>88.57424796997799</v>
      </c>
      <c r="R33">
        <v>87.30061250452583</v>
      </c>
    </row>
    <row r="34" spans="1:9" ht="12.75">
      <c r="A34" s="355" t="s">
        <v>26</v>
      </c>
      <c r="B34" t="s">
        <v>56</v>
      </c>
      <c r="C34"/>
      <c r="D34" s="5" t="str">
        <f t="shared" si="0"/>
        <v>Spain </v>
      </c>
      <c r="E34" s="4">
        <v>49.78011609296993</v>
      </c>
      <c r="F34" s="4">
        <v>64.2819933325822</v>
      </c>
      <c r="G34" s="4">
        <v>55.07085792509145</v>
      </c>
      <c r="H34" s="4">
        <v>42.68929142947992</v>
      </c>
      <c r="I34" s="4">
        <v>26.999920554998486</v>
      </c>
    </row>
    <row r="35" spans="1:18" ht="12.75">
      <c r="A35" s="355"/>
      <c r="B35" t="s">
        <v>53</v>
      </c>
      <c r="C35"/>
      <c r="D35" s="5" t="str">
        <f t="shared" si="0"/>
        <v>Poland </v>
      </c>
      <c r="E35" s="4">
        <v>52.65224112790352</v>
      </c>
      <c r="F35" s="4">
        <v>63.86242559911153</v>
      </c>
      <c r="G35" s="4">
        <v>50.92764572072542</v>
      </c>
      <c r="H35" s="4">
        <v>48.97803409380035</v>
      </c>
      <c r="I35" s="4">
        <v>44.101691571731514</v>
      </c>
      <c r="L35" t="s">
        <v>24</v>
      </c>
      <c r="N35">
        <v>68.31072071161105</v>
      </c>
      <c r="O35">
        <v>77.75534152695184</v>
      </c>
      <c r="P35">
        <v>71.75965240813598</v>
      </c>
      <c r="Q35">
        <v>64.83259132473589</v>
      </c>
      <c r="R35">
        <v>54.85620644837888</v>
      </c>
    </row>
    <row r="36" spans="1:18" ht="12.75">
      <c r="A36" s="355"/>
      <c r="B36" t="s">
        <v>54</v>
      </c>
      <c r="C36"/>
      <c r="D36" s="5" t="str">
        <f t="shared" si="0"/>
        <v>Portugal </v>
      </c>
      <c r="E36" s="4">
        <v>27.609611775009874</v>
      </c>
      <c r="F36" s="4">
        <v>44.11571987011282</v>
      </c>
      <c r="G36" s="4">
        <v>28.499470417778706</v>
      </c>
      <c r="H36" s="4">
        <v>20.240293139563114</v>
      </c>
      <c r="I36" s="4">
        <v>12.391797149743985</v>
      </c>
      <c r="L36" t="s">
        <v>75</v>
      </c>
      <c r="N36">
        <v>68.97334346944191</v>
      </c>
      <c r="O36">
        <v>79.43694041728801</v>
      </c>
      <c r="P36">
        <v>72.78904801229592</v>
      </c>
      <c r="Q36">
        <v>65.30876367645006</v>
      </c>
      <c r="R36">
        <v>55.21723842544608</v>
      </c>
    </row>
    <row r="37" spans="1:9" ht="12.75">
      <c r="A37" s="355"/>
      <c r="B37" t="s">
        <v>49</v>
      </c>
      <c r="C37"/>
      <c r="D37" s="5" t="str">
        <f t="shared" si="0"/>
        <v>Mexico </v>
      </c>
      <c r="E37" s="4">
        <v>32.35283929894303</v>
      </c>
      <c r="F37" s="4">
        <v>38.57969863216443</v>
      </c>
      <c r="G37" s="4">
        <v>35.85737729811508</v>
      </c>
      <c r="H37" s="4">
        <v>28.053671491752503</v>
      </c>
      <c r="I37" s="4">
        <v>17.112423508440063</v>
      </c>
    </row>
    <row r="38" spans="1:18" ht="12.75">
      <c r="A38" s="355"/>
      <c r="B38" t="s">
        <v>66</v>
      </c>
      <c r="C38">
        <v>2004</v>
      </c>
      <c r="D38" s="5" t="str">
        <f>CONCATENATE(B38," ",2)</f>
        <v>Brazil 2</v>
      </c>
      <c r="E38" s="4">
        <v>29.518359556645173</v>
      </c>
      <c r="F38" s="4">
        <v>38.038192591314896</v>
      </c>
      <c r="G38" s="4">
        <v>32.02883118678859</v>
      </c>
      <c r="H38" s="4">
        <v>26.606396598919275</v>
      </c>
      <c r="I38" s="4">
        <v>10.537020436757539</v>
      </c>
      <c r="K38" t="s">
        <v>26</v>
      </c>
      <c r="L38" t="s">
        <v>66</v>
      </c>
      <c r="M38">
        <v>3</v>
      </c>
      <c r="N38">
        <v>29.518359556645173</v>
      </c>
      <c r="O38">
        <v>38.038192591314896</v>
      </c>
      <c r="P38">
        <v>32.02883118678859</v>
      </c>
      <c r="Q38">
        <v>26.606396598919275</v>
      </c>
      <c r="R38">
        <v>10.537020436757539</v>
      </c>
    </row>
    <row r="39" spans="1:18" ht="13.5" thickBot="1">
      <c r="A39" s="355"/>
      <c r="B39" t="s">
        <v>59</v>
      </c>
      <c r="C39"/>
      <c r="D39" s="5" t="str">
        <f t="shared" si="0"/>
        <v>Turkey </v>
      </c>
      <c r="E39" s="28">
        <v>28.329581840661955</v>
      </c>
      <c r="F39" s="28">
        <v>37.24845666639942</v>
      </c>
      <c r="G39" s="28">
        <v>25.466782457663918</v>
      </c>
      <c r="H39" s="28">
        <v>21.946329426280073</v>
      </c>
      <c r="I39" s="28">
        <v>15.441612329579135</v>
      </c>
      <c r="L39" t="s">
        <v>67</v>
      </c>
      <c r="M39">
        <v>3</v>
      </c>
      <c r="N39">
        <v>50.02242420318998</v>
      </c>
      <c r="O39">
        <v>64.33448909627306</v>
      </c>
      <c r="P39">
        <v>52.46818092162855</v>
      </c>
      <c r="Q39">
        <v>44.444190873040384</v>
      </c>
      <c r="R39">
        <v>31.53726581962894</v>
      </c>
    </row>
    <row r="40" spans="2:18" ht="12.75">
      <c r="B40" s="1"/>
      <c r="C40" s="1"/>
      <c r="D40" s="1"/>
      <c r="E40" s="26"/>
      <c r="F40" s="26"/>
      <c r="G40" s="26"/>
      <c r="H40" s="26"/>
      <c r="I40" s="26"/>
      <c r="L40" t="s">
        <v>62</v>
      </c>
      <c r="N40">
        <v>88.48649211493128</v>
      </c>
      <c r="O40">
        <v>87.2798666393874</v>
      </c>
      <c r="P40">
        <v>92.89477481132788</v>
      </c>
      <c r="Q40">
        <v>91.75617092228724</v>
      </c>
      <c r="R40">
        <v>80.43262534949406</v>
      </c>
    </row>
    <row r="41" spans="2:18" ht="72.75" customHeight="1">
      <c r="B41" s="393" t="s">
        <v>76</v>
      </c>
      <c r="C41" s="394"/>
      <c r="D41" s="394"/>
      <c r="E41" s="395"/>
      <c r="F41" s="395"/>
      <c r="G41" s="395"/>
      <c r="H41" s="395"/>
      <c r="I41" s="395"/>
      <c r="L41" t="s">
        <v>63</v>
      </c>
      <c r="N41">
        <v>79.66680797484294</v>
      </c>
      <c r="O41">
        <v>85.693649912947</v>
      </c>
      <c r="P41">
        <v>82.1534735219641</v>
      </c>
      <c r="Q41">
        <v>75.61057886924841</v>
      </c>
      <c r="R41">
        <v>70.10394413227296</v>
      </c>
    </row>
    <row r="42" spans="2:18" ht="12.75">
      <c r="B42" s="5"/>
      <c r="C42" s="5"/>
      <c r="D42" s="5"/>
      <c r="L42" t="s">
        <v>65</v>
      </c>
      <c r="M42">
        <v>4</v>
      </c>
      <c r="N42">
        <v>88.88904974220064</v>
      </c>
      <c r="O42">
        <v>91.99845634849909</v>
      </c>
      <c r="P42">
        <v>94.7324066053839</v>
      </c>
      <c r="Q42">
        <v>90.35825883161773</v>
      </c>
      <c r="R42">
        <v>71.78833278274858</v>
      </c>
    </row>
    <row r="43" spans="2:18" ht="12.75">
      <c r="B43" s="30"/>
      <c r="C43" s="30"/>
      <c r="D43" s="30"/>
      <c r="L43" t="s">
        <v>64</v>
      </c>
      <c r="N43">
        <v>81.56336848290375</v>
      </c>
      <c r="O43">
        <v>91.47041315151967</v>
      </c>
      <c r="P43">
        <v>84.85177563118346</v>
      </c>
      <c r="Q43">
        <v>77.07850716223115</v>
      </c>
      <c r="R43">
        <v>70.97194105473783</v>
      </c>
    </row>
    <row r="45" ht="12.75">
      <c r="L45" t="s">
        <v>142</v>
      </c>
    </row>
  </sheetData>
  <sheetProtection/>
  <mergeCells count="5">
    <mergeCell ref="B41:I41"/>
    <mergeCell ref="B1:I1"/>
    <mergeCell ref="E3:I3"/>
    <mergeCell ref="A5:A12"/>
    <mergeCell ref="A34:A39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R52"/>
  <sheetViews>
    <sheetView zoomScalePageLayoutView="0" workbookViewId="0" topLeftCell="A1">
      <selection activeCell="D6" sqref="D6"/>
    </sheetView>
  </sheetViews>
  <sheetFormatPr defaultColWidth="9.140625" defaultRowHeight="12.75"/>
  <cols>
    <col min="1" max="1" width="5.140625" style="61" customWidth="1"/>
    <col min="2" max="2" width="15.7109375" style="95" customWidth="1"/>
    <col min="3" max="3" width="3.421875" style="95" customWidth="1"/>
    <col min="4" max="4" width="10.8515625" style="95" customWidth="1"/>
    <col min="5" max="5" width="6.57421875" style="61" customWidth="1"/>
    <col min="6" max="9" width="9.140625" style="61" customWidth="1"/>
  </cols>
  <sheetData>
    <row r="1" spans="2:12" ht="32.25" customHeight="1">
      <c r="B1" s="402" t="s">
        <v>101</v>
      </c>
      <c r="C1" s="402"/>
      <c r="D1" s="403"/>
      <c r="E1" s="403"/>
      <c r="F1" s="403"/>
      <c r="G1" s="403"/>
      <c r="H1" s="403"/>
      <c r="I1" s="403"/>
      <c r="L1" t="s">
        <v>139</v>
      </c>
    </row>
    <row r="2" spans="2:9" ht="12.75">
      <c r="B2" s="63"/>
      <c r="C2" s="63"/>
      <c r="D2" s="63"/>
      <c r="E2" s="62"/>
      <c r="F2" s="62"/>
      <c r="G2" s="62"/>
      <c r="H2" s="62"/>
      <c r="I2" s="62"/>
    </row>
    <row r="3" spans="2:14" ht="12.75" customHeight="1">
      <c r="B3" s="64"/>
      <c r="C3" s="64"/>
      <c r="D3" s="64"/>
      <c r="E3" s="366" t="s">
        <v>104</v>
      </c>
      <c r="F3" s="364"/>
      <c r="G3" s="364"/>
      <c r="H3" s="364"/>
      <c r="I3" s="364"/>
      <c r="N3" t="s">
        <v>104</v>
      </c>
    </row>
    <row r="4" spans="2:18" ht="12.75">
      <c r="B4" s="63"/>
      <c r="C4" s="63"/>
      <c r="D4" s="63"/>
      <c r="E4" s="67" t="s">
        <v>70</v>
      </c>
      <c r="F4" s="127" t="s">
        <v>215</v>
      </c>
      <c r="G4" s="24" t="s">
        <v>72</v>
      </c>
      <c r="H4" s="24" t="s">
        <v>73</v>
      </c>
      <c r="I4" s="127" t="s">
        <v>216</v>
      </c>
      <c r="N4" t="s">
        <v>70</v>
      </c>
      <c r="O4" t="s">
        <v>71</v>
      </c>
      <c r="P4" t="s">
        <v>72</v>
      </c>
      <c r="Q4" t="s">
        <v>73</v>
      </c>
      <c r="R4" t="s">
        <v>74</v>
      </c>
    </row>
    <row r="5" spans="1:18" ht="12.75">
      <c r="A5" s="370" t="s">
        <v>20</v>
      </c>
      <c r="B5" t="s">
        <v>65</v>
      </c>
      <c r="C5">
        <v>2003</v>
      </c>
      <c r="D5" s="63" t="str">
        <f>CONCATENATE(B5," ",1)</f>
        <v>Russian Federation 1</v>
      </c>
      <c r="E5" s="74">
        <v>54.57176507811465</v>
      </c>
      <c r="F5" s="75">
        <v>56.07696134732624</v>
      </c>
      <c r="G5" s="75">
        <v>58.695547267258576</v>
      </c>
      <c r="H5" s="75">
        <v>54.81305037408381</v>
      </c>
      <c r="I5" s="75">
        <v>44.84957916388632</v>
      </c>
      <c r="N5">
        <v>11</v>
      </c>
      <c r="O5">
        <v>12</v>
      </c>
      <c r="P5">
        <v>13</v>
      </c>
      <c r="Q5">
        <v>14</v>
      </c>
      <c r="R5">
        <v>15</v>
      </c>
    </row>
    <row r="6" spans="1:9" ht="12.75">
      <c r="A6" s="371"/>
      <c r="B6" t="s">
        <v>35</v>
      </c>
      <c r="C6"/>
      <c r="D6" s="63" t="str">
        <f aca="true" t="shared" si="0" ref="D6:D39">CONCATENATE(B6," ",C6)</f>
        <v>Canada </v>
      </c>
      <c r="E6" s="74">
        <v>46.95551665320047</v>
      </c>
      <c r="F6" s="75">
        <v>54.783811829816685</v>
      </c>
      <c r="G6" s="75">
        <v>50.80813611567399</v>
      </c>
      <c r="H6" s="75">
        <v>43.207981580966994</v>
      </c>
      <c r="I6" s="75">
        <v>37.411888771715596</v>
      </c>
    </row>
    <row r="7" spans="1:18" ht="12.75" customHeight="1">
      <c r="A7" s="371"/>
      <c r="B7" t="s">
        <v>46</v>
      </c>
      <c r="C7"/>
      <c r="D7" s="63" t="str">
        <f t="shared" si="0"/>
        <v>Japan </v>
      </c>
      <c r="E7" s="74">
        <v>40.47863749816473</v>
      </c>
      <c r="F7" s="75">
        <v>54.06943653955606</v>
      </c>
      <c r="G7" s="75">
        <v>46.16755793226382</v>
      </c>
      <c r="H7" s="75">
        <v>39.29024081115335</v>
      </c>
      <c r="I7" s="75">
        <v>22.86670384829894</v>
      </c>
      <c r="K7" t="s">
        <v>20</v>
      </c>
      <c r="L7" t="s">
        <v>32</v>
      </c>
      <c r="M7">
        <v>1</v>
      </c>
      <c r="N7">
        <v>31.691153487249952</v>
      </c>
      <c r="O7">
        <v>38.09831326232799</v>
      </c>
      <c r="P7">
        <v>31.908095857288046</v>
      </c>
      <c r="Q7">
        <v>30.844609618780666</v>
      </c>
      <c r="R7">
        <v>23.84844735614466</v>
      </c>
    </row>
    <row r="8" spans="1:18" ht="12.75">
      <c r="A8" s="371"/>
      <c r="B8" t="s">
        <v>47</v>
      </c>
      <c r="C8"/>
      <c r="D8" s="63" t="str">
        <f t="shared" si="0"/>
        <v>Korea </v>
      </c>
      <c r="E8" s="74">
        <v>32.93024481082362</v>
      </c>
      <c r="F8" s="75">
        <v>52.9563415860125</v>
      </c>
      <c r="G8" s="75">
        <v>37.474255876130314</v>
      </c>
      <c r="H8" s="75">
        <v>19.203977527266385</v>
      </c>
      <c r="I8" s="75">
        <v>10.584302010003707</v>
      </c>
      <c r="L8" t="s">
        <v>33</v>
      </c>
      <c r="N8">
        <v>17.60811125959296</v>
      </c>
      <c r="O8">
        <v>19.164611756564316</v>
      </c>
      <c r="P8">
        <v>18.859916039308462</v>
      </c>
      <c r="Q8">
        <v>17.78692133502607</v>
      </c>
      <c r="R8">
        <v>13.709023611070617</v>
      </c>
    </row>
    <row r="9" spans="1:18" ht="12.75">
      <c r="A9" s="371"/>
      <c r="B9" t="s">
        <v>63</v>
      </c>
      <c r="C9"/>
      <c r="D9" s="63" t="str">
        <f t="shared" si="0"/>
        <v>Israel </v>
      </c>
      <c r="E9" s="74">
        <v>45.79868821980065</v>
      </c>
      <c r="F9" s="75">
        <v>49.98889328864893</v>
      </c>
      <c r="G9" s="75">
        <v>44.21076379314666</v>
      </c>
      <c r="H9" s="75">
        <v>43.83725027784554</v>
      </c>
      <c r="I9" s="75">
        <v>42.71618057268638</v>
      </c>
      <c r="L9" t="s">
        <v>34</v>
      </c>
      <c r="N9">
        <v>31.754844261802628</v>
      </c>
      <c r="O9">
        <v>41.863442597788</v>
      </c>
      <c r="P9">
        <v>34.811262136549004</v>
      </c>
      <c r="Q9">
        <v>26.784973463150102</v>
      </c>
      <c r="R9">
        <v>22.483382275857387</v>
      </c>
    </row>
    <row r="10" spans="1:18" ht="12.75">
      <c r="A10" s="371"/>
      <c r="B10" t="s">
        <v>51</v>
      </c>
      <c r="C10"/>
      <c r="D10" s="63" t="str">
        <f t="shared" si="0"/>
        <v>New Zealand </v>
      </c>
      <c r="E10" s="74">
        <v>38.32058092499634</v>
      </c>
      <c r="F10" s="75">
        <v>43.61328125</v>
      </c>
      <c r="G10" s="75">
        <v>39.46572580645161</v>
      </c>
      <c r="H10" s="75">
        <v>38.050139275766014</v>
      </c>
      <c r="I10" s="75">
        <v>30.32988675529296</v>
      </c>
      <c r="L10" t="s">
        <v>35</v>
      </c>
      <c r="N10">
        <v>46.95551665320047</v>
      </c>
      <c r="O10">
        <v>54.783811829816685</v>
      </c>
      <c r="P10">
        <v>50.80813611567399</v>
      </c>
      <c r="Q10">
        <v>43.207981580966994</v>
      </c>
      <c r="R10">
        <v>37.411888771715596</v>
      </c>
    </row>
    <row r="11" spans="1:18" ht="12.75">
      <c r="A11" s="371"/>
      <c r="B11" t="s">
        <v>44</v>
      </c>
      <c r="C11"/>
      <c r="D11" s="63" t="str">
        <f t="shared" si="0"/>
        <v>Ireland </v>
      </c>
      <c r="E11" s="74">
        <v>30.812249849028262</v>
      </c>
      <c r="F11" s="75">
        <v>42.21799013131878</v>
      </c>
      <c r="G11" s="75">
        <v>32.7882859764736</v>
      </c>
      <c r="H11" s="75">
        <v>24.02254719848998</v>
      </c>
      <c r="I11" s="75">
        <v>16.947967077032583</v>
      </c>
      <c r="L11" t="s">
        <v>36</v>
      </c>
      <c r="N11">
        <v>13.52204356695775</v>
      </c>
      <c r="O11">
        <v>15.24641820996901</v>
      </c>
      <c r="P11">
        <v>14.607631581910564</v>
      </c>
      <c r="Q11">
        <v>12.75981695973923</v>
      </c>
      <c r="R11">
        <v>11.090861592846213</v>
      </c>
    </row>
    <row r="12" spans="1:18" ht="12.75">
      <c r="A12" s="371"/>
      <c r="B12" t="s">
        <v>34</v>
      </c>
      <c r="C12"/>
      <c r="D12" s="63" t="str">
        <f t="shared" si="0"/>
        <v>Belgium </v>
      </c>
      <c r="E12" s="74">
        <v>31.754844261802628</v>
      </c>
      <c r="F12" s="75">
        <v>41.863442597788</v>
      </c>
      <c r="G12" s="75">
        <v>34.811262136549004</v>
      </c>
      <c r="H12" s="75">
        <v>26.784973463150102</v>
      </c>
      <c r="I12" s="75">
        <v>22.483382275857387</v>
      </c>
      <c r="L12" t="s">
        <v>37</v>
      </c>
      <c r="N12">
        <v>34.719662553682156</v>
      </c>
      <c r="O12">
        <v>40.80338994797738</v>
      </c>
      <c r="P12">
        <v>36.24016738380956</v>
      </c>
      <c r="Q12">
        <v>33.19080642241471</v>
      </c>
      <c r="R12">
        <v>28.469522629842814</v>
      </c>
    </row>
    <row r="13" spans="1:18" ht="12.75">
      <c r="A13" s="371"/>
      <c r="B13" t="s">
        <v>52</v>
      </c>
      <c r="C13"/>
      <c r="D13" s="63" t="str">
        <f t="shared" si="0"/>
        <v>Norway </v>
      </c>
      <c r="E13" s="74">
        <v>32.929042904290434</v>
      </c>
      <c r="F13" s="75">
        <v>41.539504916921</v>
      </c>
      <c r="G13" s="75">
        <v>34.55947789973302</v>
      </c>
      <c r="H13" s="75">
        <v>30.035795639440295</v>
      </c>
      <c r="I13" s="75">
        <v>24.86248624862486</v>
      </c>
      <c r="L13" t="s">
        <v>38</v>
      </c>
      <c r="N13">
        <v>35.14173861835564</v>
      </c>
      <c r="O13">
        <v>38.45138663255826</v>
      </c>
      <c r="P13">
        <v>41.10395388472206</v>
      </c>
      <c r="Q13">
        <v>34.123732833521736</v>
      </c>
      <c r="R13">
        <v>27.30048367765125</v>
      </c>
    </row>
    <row r="14" spans="2:18" ht="12.75">
      <c r="B14" t="s">
        <v>39</v>
      </c>
      <c r="C14"/>
      <c r="D14" s="63" t="str">
        <f t="shared" si="0"/>
        <v>France </v>
      </c>
      <c r="E14" s="74">
        <v>26.175808260300315</v>
      </c>
      <c r="F14" s="75">
        <v>41.41870579360136</v>
      </c>
      <c r="G14" s="75">
        <v>26.89361860102509</v>
      </c>
      <c r="H14" s="75">
        <v>19.423500117566906</v>
      </c>
      <c r="I14" s="75">
        <v>15.951140546222746</v>
      </c>
      <c r="L14" t="s">
        <v>39</v>
      </c>
      <c r="N14">
        <v>26.175808260300315</v>
      </c>
      <c r="O14">
        <v>41.41870579360136</v>
      </c>
      <c r="P14">
        <v>26.89361860102509</v>
      </c>
      <c r="Q14">
        <v>19.423500117566906</v>
      </c>
      <c r="R14">
        <v>15.951140546222746</v>
      </c>
    </row>
    <row r="15" spans="2:18" ht="12.75">
      <c r="B15" t="s">
        <v>37</v>
      </c>
      <c r="C15"/>
      <c r="D15" s="63" t="str">
        <f t="shared" si="0"/>
        <v>Denmark </v>
      </c>
      <c r="E15" s="74">
        <v>34.719662553682156</v>
      </c>
      <c r="F15" s="75">
        <v>40.80338994797738</v>
      </c>
      <c r="G15" s="75">
        <v>36.24016738380956</v>
      </c>
      <c r="H15" s="75">
        <v>33.19080642241471</v>
      </c>
      <c r="I15" s="75">
        <v>28.469522629842814</v>
      </c>
      <c r="L15" t="s">
        <v>40</v>
      </c>
      <c r="N15">
        <v>23.946419830003116</v>
      </c>
      <c r="O15">
        <v>21.988508105889597</v>
      </c>
      <c r="P15">
        <v>25.490483162518302</v>
      </c>
      <c r="Q15">
        <v>24.80855002945384</v>
      </c>
      <c r="R15">
        <v>22.660864159154492</v>
      </c>
    </row>
    <row r="16" spans="2:18" ht="12.75">
      <c r="B16" t="s">
        <v>61</v>
      </c>
      <c r="C16"/>
      <c r="D16" s="63" t="str">
        <f t="shared" si="0"/>
        <v>United States </v>
      </c>
      <c r="E16" s="74">
        <v>39.486283246621504</v>
      </c>
      <c r="F16" s="75">
        <v>39.23927073423485</v>
      </c>
      <c r="G16" s="75">
        <v>40.86708045923743</v>
      </c>
      <c r="H16" s="75">
        <v>39.635758777988244</v>
      </c>
      <c r="I16" s="75">
        <v>37.67267837556982</v>
      </c>
      <c r="L16" t="s">
        <v>41</v>
      </c>
      <c r="N16">
        <v>22.1650467447149</v>
      </c>
      <c r="O16">
        <v>26.656973640605553</v>
      </c>
      <c r="P16">
        <v>26.462658000521543</v>
      </c>
      <c r="Q16">
        <v>20.299526019814298</v>
      </c>
      <c r="R16">
        <v>12.741760172601195</v>
      </c>
    </row>
    <row r="17" spans="2:18" ht="12.75">
      <c r="B17" t="s">
        <v>56</v>
      </c>
      <c r="C17"/>
      <c r="D17" s="63" t="str">
        <f t="shared" si="0"/>
        <v>Spain </v>
      </c>
      <c r="E17" s="74">
        <v>28.481515100844817</v>
      </c>
      <c r="F17" s="75">
        <v>39.199379651783175</v>
      </c>
      <c r="G17" s="75">
        <v>30.87537308408698</v>
      </c>
      <c r="H17" s="75">
        <v>22.173719191646878</v>
      </c>
      <c r="I17" s="75">
        <v>15.292733358956133</v>
      </c>
      <c r="L17" t="s">
        <v>42</v>
      </c>
      <c r="N17">
        <v>17.699593807579287</v>
      </c>
      <c r="O17">
        <v>20.717683859316523</v>
      </c>
      <c r="P17">
        <v>17.34189457434426</v>
      </c>
      <c r="Q17">
        <v>16.68366957685372</v>
      </c>
      <c r="R17">
        <v>15.417338799555525</v>
      </c>
    </row>
    <row r="18" spans="2:18" ht="12.75">
      <c r="B18" t="s">
        <v>57</v>
      </c>
      <c r="C18"/>
      <c r="D18" s="63" t="str">
        <f t="shared" si="0"/>
        <v>Sweden </v>
      </c>
      <c r="E18" s="74">
        <v>30.525534755382612</v>
      </c>
      <c r="F18" s="75">
        <v>39.12947623800964</v>
      </c>
      <c r="G18" s="75">
        <v>29.363672787138857</v>
      </c>
      <c r="H18" s="75">
        <v>28.87795796336708</v>
      </c>
      <c r="I18" s="75">
        <v>25.211595007349743</v>
      </c>
      <c r="L18" t="s">
        <v>43</v>
      </c>
      <c r="N18">
        <v>29.501165344475258</v>
      </c>
      <c r="O18">
        <v>31.50061153295325</v>
      </c>
      <c r="P18">
        <v>33.92546740488186</v>
      </c>
      <c r="Q18">
        <v>29.17032024451812</v>
      </c>
      <c r="R18">
        <v>20.658834039452437</v>
      </c>
    </row>
    <row r="19" spans="2:18" ht="12.75">
      <c r="B19" s="148" t="s">
        <v>32</v>
      </c>
      <c r="C19" s="148"/>
      <c r="D19" s="144" t="str">
        <f>CONCATENATE(B19," ",C19)</f>
        <v>Australia </v>
      </c>
      <c r="E19" s="145">
        <v>33.02221247740994</v>
      </c>
      <c r="F19" s="146">
        <v>38.80412455748915</v>
      </c>
      <c r="G19" s="146">
        <v>33.4512070215836</v>
      </c>
      <c r="H19" s="146">
        <v>31.976843703778478</v>
      </c>
      <c r="I19" s="146">
        <v>26.262803730107812</v>
      </c>
      <c r="L19" t="s">
        <v>44</v>
      </c>
      <c r="N19">
        <v>30.812249849028262</v>
      </c>
      <c r="O19">
        <v>42.21799013131878</v>
      </c>
      <c r="P19">
        <v>32.7882859764736</v>
      </c>
      <c r="Q19">
        <v>24.02254719848998</v>
      </c>
      <c r="R19">
        <v>16.947967077032583</v>
      </c>
    </row>
    <row r="20" spans="2:18" ht="12.75">
      <c r="B20" t="s">
        <v>38</v>
      </c>
      <c r="C20"/>
      <c r="D20" s="63" t="str">
        <f t="shared" si="0"/>
        <v>Finland </v>
      </c>
      <c r="E20" s="74">
        <v>35.14173861835564</v>
      </c>
      <c r="F20" s="75">
        <v>38.45138663255826</v>
      </c>
      <c r="G20" s="75">
        <v>41.10395388472206</v>
      </c>
      <c r="H20" s="75">
        <v>34.123732833521736</v>
      </c>
      <c r="I20" s="75">
        <v>27.30048367765125</v>
      </c>
      <c r="L20" t="s">
        <v>45</v>
      </c>
      <c r="N20">
        <v>12.87244751484168</v>
      </c>
      <c r="O20">
        <v>17.28362337572387</v>
      </c>
      <c r="P20">
        <v>13.576747798386142</v>
      </c>
      <c r="Q20">
        <v>11.157956207217522</v>
      </c>
      <c r="R20">
        <v>8.583175744667024</v>
      </c>
    </row>
    <row r="21" spans="2:18" ht="12.75">
      <c r="B21" t="s">
        <v>60</v>
      </c>
      <c r="C21"/>
      <c r="D21" s="63" t="str">
        <f t="shared" si="0"/>
        <v>United Kingdom </v>
      </c>
      <c r="E21" s="174">
        <v>30.474198047419804</v>
      </c>
      <c r="F21" s="175">
        <v>36.74722926959541</v>
      </c>
      <c r="G21" s="175">
        <v>30.639202955334156</v>
      </c>
      <c r="H21" s="175">
        <v>29.05064110866468</v>
      </c>
      <c r="I21" s="175">
        <v>24.118831822759315</v>
      </c>
      <c r="L21" t="s">
        <v>46</v>
      </c>
      <c r="N21">
        <v>40.47863749816473</v>
      </c>
      <c r="O21">
        <v>54.06943653955606</v>
      </c>
      <c r="P21">
        <v>46.16755793226382</v>
      </c>
      <c r="Q21">
        <v>39.29024081115335</v>
      </c>
      <c r="R21">
        <v>22.86670384829894</v>
      </c>
    </row>
    <row r="22" spans="2:18" ht="12.75">
      <c r="B22" t="s">
        <v>50</v>
      </c>
      <c r="C22"/>
      <c r="D22" s="63" t="str">
        <f t="shared" si="0"/>
        <v>Netherlands </v>
      </c>
      <c r="E22" s="74">
        <v>30.189377558904063</v>
      </c>
      <c r="F22" s="75">
        <v>35.95615901591513</v>
      </c>
      <c r="G22" s="75">
        <v>30.45225291698874</v>
      </c>
      <c r="H22" s="75">
        <v>29.589354979116084</v>
      </c>
      <c r="I22" s="75">
        <v>24.594802054356514</v>
      </c>
      <c r="L22" t="s">
        <v>47</v>
      </c>
      <c r="N22">
        <v>32.93024481082362</v>
      </c>
      <c r="O22">
        <v>52.9563415860125</v>
      </c>
      <c r="P22">
        <v>37.474255876130314</v>
      </c>
      <c r="Q22">
        <v>19.203977527266385</v>
      </c>
      <c r="R22">
        <v>10.584302010003707</v>
      </c>
    </row>
    <row r="23" spans="2:18" ht="12.75">
      <c r="B23" t="s">
        <v>48</v>
      </c>
      <c r="C23"/>
      <c r="D23" s="63" t="str">
        <f t="shared" si="0"/>
        <v>Luxembourg </v>
      </c>
      <c r="E23" s="74">
        <v>23.993207877571876</v>
      </c>
      <c r="F23" s="75">
        <v>33.48959213656989</v>
      </c>
      <c r="G23" s="75">
        <v>24.458985875241485</v>
      </c>
      <c r="H23" s="75">
        <v>19.00252112548153</v>
      </c>
      <c r="I23" s="75">
        <v>18.191266547220163</v>
      </c>
      <c r="L23" t="s">
        <v>48</v>
      </c>
      <c r="N23">
        <v>23.993207877571876</v>
      </c>
      <c r="O23">
        <v>33.48959213656989</v>
      </c>
      <c r="P23">
        <v>24.458985875241485</v>
      </c>
      <c r="Q23">
        <v>19.00252112548153</v>
      </c>
      <c r="R23">
        <v>18.191266547220163</v>
      </c>
    </row>
    <row r="24" spans="2:18" ht="12.75">
      <c r="B24" t="s">
        <v>62</v>
      </c>
      <c r="C24"/>
      <c r="D24" s="63" t="str">
        <f t="shared" si="0"/>
        <v>Estonia </v>
      </c>
      <c r="E24" s="74">
        <v>33.30166842014649</v>
      </c>
      <c r="F24" s="75">
        <v>32.813433524681514</v>
      </c>
      <c r="G24" s="75">
        <v>35.7241222266616</v>
      </c>
      <c r="H24" s="75">
        <v>34.693974576281406</v>
      </c>
      <c r="I24" s="75">
        <v>29.162202586089233</v>
      </c>
      <c r="L24" t="s">
        <v>49</v>
      </c>
      <c r="N24">
        <v>15.354683677708826</v>
      </c>
      <c r="O24">
        <v>18.56362113765246</v>
      </c>
      <c r="P24">
        <v>15.64617999191041</v>
      </c>
      <c r="Q24">
        <v>14.677180888917357</v>
      </c>
      <c r="R24">
        <v>8.328660642431698</v>
      </c>
    </row>
    <row r="25" spans="2:18" ht="12.75">
      <c r="B25" t="s">
        <v>58</v>
      </c>
      <c r="C25"/>
      <c r="D25" s="63" t="str">
        <f t="shared" si="0"/>
        <v>Switzerland </v>
      </c>
      <c r="E25" s="74">
        <v>29.85134962056024</v>
      </c>
      <c r="F25" s="75">
        <v>32.22909643757421</v>
      </c>
      <c r="G25" s="75">
        <v>32.95084750604678</v>
      </c>
      <c r="H25" s="75">
        <v>29.376818578057545</v>
      </c>
      <c r="I25" s="75">
        <v>23.545841193967686</v>
      </c>
      <c r="L25" t="s">
        <v>50</v>
      </c>
      <c r="N25">
        <v>30.189377558904063</v>
      </c>
      <c r="O25">
        <v>35.95615901591513</v>
      </c>
      <c r="P25">
        <v>30.45225291698874</v>
      </c>
      <c r="Q25">
        <v>29.589354979116084</v>
      </c>
      <c r="R25">
        <v>24.594802054356514</v>
      </c>
    </row>
    <row r="26" spans="2:18" ht="12.75">
      <c r="B26" t="s">
        <v>43</v>
      </c>
      <c r="C26"/>
      <c r="D26" s="63" t="str">
        <f t="shared" si="0"/>
        <v>Iceland </v>
      </c>
      <c r="E26" s="74">
        <v>29.501165344475258</v>
      </c>
      <c r="F26" s="75">
        <v>31.50061153295325</v>
      </c>
      <c r="G26" s="75">
        <v>33.92546740488186</v>
      </c>
      <c r="H26" s="75">
        <v>29.17032024451812</v>
      </c>
      <c r="I26" s="75">
        <v>20.658834039452437</v>
      </c>
      <c r="L26" t="s">
        <v>51</v>
      </c>
      <c r="N26">
        <v>38.32058092499634</v>
      </c>
      <c r="O26">
        <v>43.61328125</v>
      </c>
      <c r="P26">
        <v>39.46572580645161</v>
      </c>
      <c r="Q26">
        <v>38.050139275766014</v>
      </c>
      <c r="R26">
        <v>30.32988675529296</v>
      </c>
    </row>
    <row r="27" spans="2:18" ht="12.75">
      <c r="B27" t="s">
        <v>53</v>
      </c>
      <c r="C27"/>
      <c r="D27" s="63" t="str">
        <f t="shared" si="0"/>
        <v>Poland </v>
      </c>
      <c r="E27" s="74">
        <v>17.891959639702907</v>
      </c>
      <c r="F27" s="75">
        <v>28.03894008017076</v>
      </c>
      <c r="G27" s="75">
        <v>16.78527453722061</v>
      </c>
      <c r="H27" s="75">
        <v>12.56890848952591</v>
      </c>
      <c r="I27" s="75">
        <v>12.51911032203975</v>
      </c>
      <c r="L27" t="s">
        <v>52</v>
      </c>
      <c r="N27">
        <v>32.929042904290434</v>
      </c>
      <c r="O27">
        <v>41.539504916921</v>
      </c>
      <c r="P27">
        <v>34.55947789973302</v>
      </c>
      <c r="Q27">
        <v>30.035795639440295</v>
      </c>
      <c r="R27">
        <v>24.86248624862486</v>
      </c>
    </row>
    <row r="28" spans="2:18" ht="12.75">
      <c r="B28" t="s">
        <v>41</v>
      </c>
      <c r="C28"/>
      <c r="D28" s="63" t="str">
        <f t="shared" si="0"/>
        <v>Greece </v>
      </c>
      <c r="E28" s="74">
        <v>22.1650467447149</v>
      </c>
      <c r="F28" s="75">
        <v>26.656973640605553</v>
      </c>
      <c r="G28" s="75">
        <v>26.462658000521543</v>
      </c>
      <c r="H28" s="75">
        <v>20.299526019814298</v>
      </c>
      <c r="I28" s="75">
        <v>12.741760172601195</v>
      </c>
      <c r="L28" t="s">
        <v>53</v>
      </c>
      <c r="N28">
        <v>17.891959639702907</v>
      </c>
      <c r="O28">
        <v>28.03894008017076</v>
      </c>
      <c r="P28">
        <v>16.78527453722061</v>
      </c>
      <c r="Q28">
        <v>12.56890848952591</v>
      </c>
      <c r="R28">
        <v>12.51911032203975</v>
      </c>
    </row>
    <row r="29" spans="2:18" ht="12.75">
      <c r="B29" t="s">
        <v>64</v>
      </c>
      <c r="C29"/>
      <c r="D29" s="63" t="str">
        <f t="shared" si="0"/>
        <v>Slovenia </v>
      </c>
      <c r="E29" s="74">
        <v>20.17197563382097</v>
      </c>
      <c r="F29" s="75">
        <v>24.6865151747541</v>
      </c>
      <c r="G29" s="75">
        <v>21.485341345891356</v>
      </c>
      <c r="H29" s="75">
        <v>17.49158018623431</v>
      </c>
      <c r="I29" s="75">
        <v>16.28493084893315</v>
      </c>
      <c r="L29" t="s">
        <v>54</v>
      </c>
      <c r="N29">
        <v>13.48019226015245</v>
      </c>
      <c r="O29">
        <v>20.043453033877274</v>
      </c>
      <c r="P29">
        <v>13.874482020270346</v>
      </c>
      <c r="Q29">
        <v>10.649528277917984</v>
      </c>
      <c r="R29">
        <v>7.258382774648556</v>
      </c>
    </row>
    <row r="30" spans="2:18" ht="12.75">
      <c r="B30" t="s">
        <v>40</v>
      </c>
      <c r="C30"/>
      <c r="D30" s="63" t="str">
        <f t="shared" si="0"/>
        <v>Germany </v>
      </c>
      <c r="E30" s="74">
        <v>23.946419830003116</v>
      </c>
      <c r="F30" s="75">
        <v>21.988508105889597</v>
      </c>
      <c r="G30" s="75">
        <v>25.490483162518302</v>
      </c>
      <c r="H30" s="75">
        <v>24.80855002945384</v>
      </c>
      <c r="I30" s="75">
        <v>22.660864159154492</v>
      </c>
      <c r="L30" t="s">
        <v>55</v>
      </c>
      <c r="N30">
        <v>14.196549456312635</v>
      </c>
      <c r="O30">
        <v>16.635245214932716</v>
      </c>
      <c r="P30">
        <v>13.358064808737918</v>
      </c>
      <c r="Q30">
        <v>14.12826338096799</v>
      </c>
      <c r="R30">
        <v>11.799914222726548</v>
      </c>
    </row>
    <row r="31" spans="2:18" ht="12.75">
      <c r="B31" t="s">
        <v>42</v>
      </c>
      <c r="C31"/>
      <c r="D31" s="63" t="str">
        <f t="shared" si="0"/>
        <v>Hungary </v>
      </c>
      <c r="E31" s="74">
        <v>17.699593807579287</v>
      </c>
      <c r="F31" s="75">
        <v>20.717683859316523</v>
      </c>
      <c r="G31" s="75">
        <v>17.34189457434426</v>
      </c>
      <c r="H31" s="75">
        <v>16.68366957685372</v>
      </c>
      <c r="I31" s="75">
        <v>15.417338799555525</v>
      </c>
      <c r="L31" t="s">
        <v>56</v>
      </c>
      <c r="N31">
        <v>28.481515100844817</v>
      </c>
      <c r="O31">
        <v>39.199379651783175</v>
      </c>
      <c r="P31">
        <v>30.87537308408698</v>
      </c>
      <c r="Q31">
        <v>22.173719191646878</v>
      </c>
      <c r="R31">
        <v>15.292733358956133</v>
      </c>
    </row>
    <row r="32" spans="2:18" ht="12.75">
      <c r="B32" t="s">
        <v>54</v>
      </c>
      <c r="C32"/>
      <c r="D32" s="63" t="str">
        <f t="shared" si="0"/>
        <v>Portugal </v>
      </c>
      <c r="E32" s="74">
        <v>13.48019226015245</v>
      </c>
      <c r="F32" s="75">
        <v>20.043453033877274</v>
      </c>
      <c r="G32" s="75">
        <v>13.874482020270346</v>
      </c>
      <c r="H32" s="75">
        <v>10.649528277917984</v>
      </c>
      <c r="I32" s="75">
        <v>7.258382774648556</v>
      </c>
      <c r="L32" t="s">
        <v>57</v>
      </c>
      <c r="N32">
        <v>30.525534755382612</v>
      </c>
      <c r="O32">
        <v>39.12947623800964</v>
      </c>
      <c r="P32">
        <v>29.363672787138857</v>
      </c>
      <c r="Q32">
        <v>28.87795796336708</v>
      </c>
      <c r="R32">
        <v>25.211595007349743</v>
      </c>
    </row>
    <row r="33" spans="2:18" ht="12.75">
      <c r="B33" t="s">
        <v>33</v>
      </c>
      <c r="C33"/>
      <c r="D33" s="63" t="str">
        <f t="shared" si="0"/>
        <v>Austria </v>
      </c>
      <c r="E33" s="74">
        <v>17.60811125959296</v>
      </c>
      <c r="F33" s="75">
        <v>19.164611756564316</v>
      </c>
      <c r="G33" s="75">
        <v>18.859916039308462</v>
      </c>
      <c r="H33" s="75">
        <v>17.78692133502607</v>
      </c>
      <c r="I33" s="75">
        <v>13.709023611070617</v>
      </c>
      <c r="L33" t="s">
        <v>58</v>
      </c>
      <c r="N33">
        <v>29.85134962056024</v>
      </c>
      <c r="O33">
        <v>32.22909643757421</v>
      </c>
      <c r="P33">
        <v>32.95084750604678</v>
      </c>
      <c r="Q33">
        <v>29.376818578057545</v>
      </c>
      <c r="R33">
        <v>23.545841193967686</v>
      </c>
    </row>
    <row r="34" spans="2:18" ht="12.75">
      <c r="B34" t="s">
        <v>49</v>
      </c>
      <c r="C34"/>
      <c r="D34" s="63" t="str">
        <f t="shared" si="0"/>
        <v>Mexico </v>
      </c>
      <c r="E34" s="74">
        <v>15.354683677708826</v>
      </c>
      <c r="F34" s="75">
        <v>18.56362113765246</v>
      </c>
      <c r="G34" s="75">
        <v>15.64617999191041</v>
      </c>
      <c r="H34" s="75">
        <v>14.677180888917357</v>
      </c>
      <c r="I34" s="75">
        <v>8.328660642431698</v>
      </c>
      <c r="L34" t="s">
        <v>59</v>
      </c>
      <c r="N34">
        <v>10.398503629965445</v>
      </c>
      <c r="O34">
        <v>12.843742483764933</v>
      </c>
      <c r="P34">
        <v>9.161962657403388</v>
      </c>
      <c r="Q34">
        <v>8.867982726711906</v>
      </c>
      <c r="R34">
        <v>7.676348547717843</v>
      </c>
    </row>
    <row r="35" spans="1:18" ht="12.75">
      <c r="A35" s="368" t="s">
        <v>26</v>
      </c>
      <c r="B35" t="s">
        <v>67</v>
      </c>
      <c r="C35">
        <v>2004</v>
      </c>
      <c r="D35" s="63" t="str">
        <f>CONCATENATE(B35," ",2)</f>
        <v>Chile 2</v>
      </c>
      <c r="E35" s="74">
        <v>13.156526611055533</v>
      </c>
      <c r="F35" s="75">
        <v>18.340354095193725</v>
      </c>
      <c r="G35" s="75">
        <v>12.50798828960403</v>
      </c>
      <c r="H35" s="75">
        <v>11.378549738627546</v>
      </c>
      <c r="I35" s="75">
        <v>8.735428829376735</v>
      </c>
      <c r="L35" t="s">
        <v>60</v>
      </c>
      <c r="N35">
        <v>30.614661209025407</v>
      </c>
      <c r="O35">
        <v>36.74642427482957</v>
      </c>
      <c r="P35">
        <v>30.665024630541872</v>
      </c>
      <c r="Q35">
        <v>29.080310880829014</v>
      </c>
      <c r="R35">
        <v>24.263080324244658</v>
      </c>
    </row>
    <row r="36" spans="1:18" ht="12.75">
      <c r="A36" s="368"/>
      <c r="B36" t="s">
        <v>45</v>
      </c>
      <c r="C36"/>
      <c r="D36" s="63" t="str">
        <f t="shared" si="0"/>
        <v>Italy </v>
      </c>
      <c r="E36" s="74">
        <v>12.87244751484168</v>
      </c>
      <c r="F36" s="75">
        <v>17.28362337572387</v>
      </c>
      <c r="G36" s="75">
        <v>13.576747798386142</v>
      </c>
      <c r="H36" s="75">
        <v>11.157956207217522</v>
      </c>
      <c r="I36" s="75">
        <v>8.583175744667024</v>
      </c>
      <c r="L36" t="s">
        <v>61</v>
      </c>
      <c r="N36">
        <v>39.486283246621504</v>
      </c>
      <c r="O36">
        <v>39.23927073423485</v>
      </c>
      <c r="P36">
        <v>40.86708045923743</v>
      </c>
      <c r="Q36">
        <v>39.635758777988244</v>
      </c>
      <c r="R36">
        <v>37.67267837556982</v>
      </c>
    </row>
    <row r="37" spans="1:9" ht="12.75">
      <c r="A37" s="368"/>
      <c r="B37" t="s">
        <v>55</v>
      </c>
      <c r="C37"/>
      <c r="D37" s="63" t="str">
        <f t="shared" si="0"/>
        <v>Slovak Republic </v>
      </c>
      <c r="E37" s="74">
        <v>14.196549456312635</v>
      </c>
      <c r="F37" s="75">
        <v>16.635245214932716</v>
      </c>
      <c r="G37" s="75">
        <v>13.358064808737918</v>
      </c>
      <c r="H37" s="75">
        <v>14.12826338096799</v>
      </c>
      <c r="I37" s="75">
        <v>11.799914222726548</v>
      </c>
    </row>
    <row r="38" spans="1:18" ht="12.75">
      <c r="A38" s="368"/>
      <c r="B38" t="s">
        <v>36</v>
      </c>
      <c r="C38"/>
      <c r="D38" s="63" t="str">
        <f t="shared" si="0"/>
        <v>Czech Republic </v>
      </c>
      <c r="E38" s="74">
        <v>13.52204356695775</v>
      </c>
      <c r="F38" s="75">
        <v>15.24641820996901</v>
      </c>
      <c r="G38" s="75">
        <v>14.607631581910564</v>
      </c>
      <c r="H38" s="75">
        <v>12.75981695973923</v>
      </c>
      <c r="I38" s="75">
        <v>11.090861592846213</v>
      </c>
      <c r="L38" t="s">
        <v>24</v>
      </c>
      <c r="N38">
        <v>25.953953912532064</v>
      </c>
      <c r="O38">
        <v>32.15394313315632</v>
      </c>
      <c r="P38">
        <v>27.40466237647159</v>
      </c>
      <c r="Q38">
        <v>23.575204503381485</v>
      </c>
      <c r="R38">
        <v>18.624944290998275</v>
      </c>
    </row>
    <row r="39" spans="1:18" ht="12.75">
      <c r="A39" s="368"/>
      <c r="B39" t="s">
        <v>59</v>
      </c>
      <c r="C39"/>
      <c r="D39" s="63" t="str">
        <f t="shared" si="0"/>
        <v>Turkey </v>
      </c>
      <c r="E39" s="74">
        <v>10.398503629965445</v>
      </c>
      <c r="F39" s="75">
        <v>12.843742483764933</v>
      </c>
      <c r="G39" s="75">
        <v>9.161962657403388</v>
      </c>
      <c r="H39" s="75">
        <v>8.867982726711906</v>
      </c>
      <c r="I39" s="75">
        <v>7.676348547717843</v>
      </c>
      <c r="L39" t="s">
        <v>75</v>
      </c>
      <c r="N39">
        <v>23.98899811182924</v>
      </c>
      <c r="O39">
        <v>30.26586335249478</v>
      </c>
      <c r="P39">
        <v>25.15840788419976</v>
      </c>
      <c r="Q39">
        <v>21.426977076426347</v>
      </c>
      <c r="R39">
        <v>17.604547626212835</v>
      </c>
    </row>
    <row r="40" spans="1:9" ht="12.75">
      <c r="A40" s="368"/>
      <c r="B40" t="s">
        <v>66</v>
      </c>
      <c r="C40">
        <v>2004</v>
      </c>
      <c r="D40" s="63" t="str">
        <f>CONCATENATE(B40," ",2)</f>
        <v>Brazil 2</v>
      </c>
      <c r="E40" s="96">
        <v>7.76355845586987</v>
      </c>
      <c r="F40" s="97">
        <v>7.866360604454014</v>
      </c>
      <c r="G40" s="97">
        <v>8.639863774258217</v>
      </c>
      <c r="H40" s="97">
        <v>9.279127116528125</v>
      </c>
      <c r="I40" s="97">
        <v>3.6596096609838202</v>
      </c>
    </row>
    <row r="41" spans="1:18" ht="12.75" customHeight="1">
      <c r="A41" s="86"/>
      <c r="B41" s="63"/>
      <c r="C41" s="63"/>
      <c r="D41" s="63"/>
      <c r="E41" s="87"/>
      <c r="F41" s="87"/>
      <c r="G41" s="87"/>
      <c r="H41" s="87"/>
      <c r="I41" s="87"/>
      <c r="K41" t="s">
        <v>26</v>
      </c>
      <c r="L41" t="s">
        <v>66</v>
      </c>
      <c r="M41">
        <v>2</v>
      </c>
      <c r="N41">
        <v>7.76355845586987</v>
      </c>
      <c r="O41">
        <v>7.866360604454014</v>
      </c>
      <c r="P41">
        <v>8.639863774258217</v>
      </c>
      <c r="Q41">
        <v>9.279127116528125</v>
      </c>
      <c r="R41">
        <v>3.6596096609838202</v>
      </c>
    </row>
    <row r="42" spans="2:18" ht="12.75">
      <c r="B42" s="369" t="s">
        <v>105</v>
      </c>
      <c r="C42" s="369"/>
      <c r="D42" s="88"/>
      <c r="E42" s="89"/>
      <c r="F42" s="89"/>
      <c r="G42" s="89"/>
      <c r="H42" s="89"/>
      <c r="I42" s="89"/>
      <c r="L42" t="s">
        <v>67</v>
      </c>
      <c r="M42">
        <v>2</v>
      </c>
      <c r="N42">
        <v>13.156526611055533</v>
      </c>
      <c r="O42">
        <v>18.340354095193725</v>
      </c>
      <c r="P42">
        <v>12.50798828960403</v>
      </c>
      <c r="Q42">
        <v>11.378549738627546</v>
      </c>
      <c r="R42">
        <v>8.735428829376735</v>
      </c>
    </row>
    <row r="43" spans="2:18" ht="12.75">
      <c r="B43" s="90" t="s">
        <v>27</v>
      </c>
      <c r="C43" s="90"/>
      <c r="D43" s="90"/>
      <c r="E43" s="62"/>
      <c r="F43" s="62"/>
      <c r="G43" s="91"/>
      <c r="H43" s="62"/>
      <c r="I43" s="62"/>
      <c r="L43" t="s">
        <v>62</v>
      </c>
      <c r="N43">
        <v>33.30166842014649</v>
      </c>
      <c r="O43">
        <v>32.813433524681514</v>
      </c>
      <c r="P43">
        <v>35.7241222266616</v>
      </c>
      <c r="Q43">
        <v>34.693974576281406</v>
      </c>
      <c r="R43">
        <v>29.162202586089233</v>
      </c>
    </row>
    <row r="44" spans="2:18" ht="12.75">
      <c r="B44" s="92"/>
      <c r="C44" s="92"/>
      <c r="D44" s="92"/>
      <c r="L44" t="s">
        <v>63</v>
      </c>
      <c r="N44">
        <v>45.79868821980065</v>
      </c>
      <c r="O44">
        <v>49.98889328864893</v>
      </c>
      <c r="P44">
        <v>44.21076379314666</v>
      </c>
      <c r="Q44">
        <v>43.83725027784554</v>
      </c>
      <c r="R44">
        <v>42.71618057268638</v>
      </c>
    </row>
    <row r="45" spans="2:18" ht="12.75">
      <c r="B45" s="93" t="s">
        <v>106</v>
      </c>
      <c r="C45" s="82"/>
      <c r="D45" s="82"/>
      <c r="E45" s="94">
        <f>COUNT(E5:E34)</f>
        <v>30</v>
      </c>
      <c r="F45" s="94">
        <f>COUNT(F5:F34)</f>
        <v>30</v>
      </c>
      <c r="G45" s="94">
        <f>COUNT(G5:G34)</f>
        <v>30</v>
      </c>
      <c r="H45" s="94">
        <f>COUNT(H5:H34)</f>
        <v>30</v>
      </c>
      <c r="I45" s="94">
        <f>COUNT(I5:I34)</f>
        <v>30</v>
      </c>
      <c r="L45" t="s">
        <v>65</v>
      </c>
      <c r="M45">
        <v>3</v>
      </c>
      <c r="N45">
        <v>54.57176507811465</v>
      </c>
      <c r="O45">
        <v>56.07696134732624</v>
      </c>
      <c r="P45">
        <v>58.695547267258576</v>
      </c>
      <c r="Q45">
        <v>54.81305037408381</v>
      </c>
      <c r="R45">
        <v>44.84957916388632</v>
      </c>
    </row>
    <row r="46" spans="2:18" ht="12.75">
      <c r="B46" s="93" t="s">
        <v>107</v>
      </c>
      <c r="C46" s="82"/>
      <c r="D46" s="82"/>
      <c r="E46" s="94">
        <f>COUNT(E6,E7,E9,E10,E11,E12,E13,E14,E15,E17,E18,E21,E23,E26,E27,E28,E29,E30,E33)</f>
        <v>19</v>
      </c>
      <c r="F46" s="94">
        <f>COUNT(F6,F7,F9,F10,F11,F12,F13,F14,F15,F17,F18,F21,F23,F26,F27,F28,F29,F30,F33)</f>
        <v>19</v>
      </c>
      <c r="G46" s="94">
        <f>COUNT(G6,G7,G9,G10,G11,G12,G13,G14,G15,G17,G18,G21,G23,G26,G27,G28,G29,G30,G33)</f>
        <v>19</v>
      </c>
      <c r="H46" s="94">
        <f>COUNT(H6,H7,H9,H10,H11,H12,H13,H14,H15,H17,H18,H21,H23,H26,H27,H28,H29,H30,H33)</f>
        <v>19</v>
      </c>
      <c r="I46" s="94">
        <f>COUNT(I6,I7,I9,I10,I11,I12,I13,I14,I15,I17,I18,I21,I23,I26,I27,I28,I29,I30,I33)</f>
        <v>19</v>
      </c>
      <c r="L46" t="s">
        <v>64</v>
      </c>
      <c r="N46">
        <v>20.17197563382097</v>
      </c>
      <c r="O46">
        <v>24.6865151747541</v>
      </c>
      <c r="P46">
        <v>21.485341345891356</v>
      </c>
      <c r="Q46">
        <v>17.49158018623431</v>
      </c>
      <c r="R46">
        <v>16.28493084893315</v>
      </c>
    </row>
    <row r="48" ht="12.75">
      <c r="L48" t="s">
        <v>140</v>
      </c>
    </row>
    <row r="49" ht="12.75">
      <c r="L49" t="s">
        <v>27</v>
      </c>
    </row>
    <row r="51" spans="12:18" ht="12.75">
      <c r="L51" t="s">
        <v>106</v>
      </c>
      <c r="N51">
        <v>30</v>
      </c>
      <c r="O51">
        <v>30</v>
      </c>
      <c r="P51">
        <v>30</v>
      </c>
      <c r="Q51">
        <v>30</v>
      </c>
      <c r="R51">
        <v>30</v>
      </c>
    </row>
    <row r="52" spans="12:18" ht="12.75">
      <c r="L52" t="s">
        <v>107</v>
      </c>
      <c r="N52">
        <v>19</v>
      </c>
      <c r="O52">
        <v>19</v>
      </c>
      <c r="P52">
        <v>19</v>
      </c>
      <c r="Q52">
        <v>19</v>
      </c>
      <c r="R52">
        <v>19</v>
      </c>
    </row>
  </sheetData>
  <sheetProtection/>
  <mergeCells count="5">
    <mergeCell ref="B1:I1"/>
    <mergeCell ref="B42:C42"/>
    <mergeCell ref="E3:I3"/>
    <mergeCell ref="A5:A13"/>
    <mergeCell ref="A35:A40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3:I40"/>
  <sheetViews>
    <sheetView zoomScale="75" zoomScaleNormal="75" zoomScalePageLayoutView="0" workbookViewId="0" topLeftCell="A1">
      <selection activeCell="B15" sqref="B15"/>
    </sheetView>
  </sheetViews>
  <sheetFormatPr defaultColWidth="9.140625" defaultRowHeight="12.75"/>
  <cols>
    <col min="1" max="1" width="7.00390625" style="31" customWidth="1"/>
    <col min="2" max="2" width="19.421875" style="31" customWidth="1"/>
    <col min="3" max="3" width="8.7109375" style="31" customWidth="1"/>
    <col min="4" max="4" width="9.140625" style="31" customWidth="1"/>
    <col min="5" max="5" width="8.57421875" style="31" customWidth="1"/>
    <col min="6" max="16384" width="9.140625" style="31" customWidth="1"/>
  </cols>
  <sheetData>
    <row r="3" ht="12.75">
      <c r="A3" s="238" t="s">
        <v>244</v>
      </c>
    </row>
    <row r="5" spans="2:5" ht="12.75">
      <c r="B5" s="233"/>
      <c r="C5" s="236" t="s">
        <v>128</v>
      </c>
      <c r="D5" s="236" t="s">
        <v>129</v>
      </c>
      <c r="E5" s="236" t="s">
        <v>126</v>
      </c>
    </row>
    <row r="6" spans="1:9" ht="25.5">
      <c r="A6" s="233"/>
      <c r="B6" s="233"/>
      <c r="C6" s="237" t="s">
        <v>241</v>
      </c>
      <c r="D6" s="237" t="s">
        <v>243</v>
      </c>
      <c r="E6" s="237" t="s">
        <v>239</v>
      </c>
      <c r="I6" s="31" t="s">
        <v>242</v>
      </c>
    </row>
    <row r="7" spans="1:9" ht="12.75">
      <c r="A7" s="233"/>
      <c r="B7" s="233"/>
      <c r="C7" s="236" t="s">
        <v>241</v>
      </c>
      <c r="D7" s="236" t="s">
        <v>240</v>
      </c>
      <c r="E7" s="236" t="s">
        <v>239</v>
      </c>
      <c r="I7" s="235" t="s">
        <v>238</v>
      </c>
    </row>
    <row r="8" spans="1:5" ht="12.75">
      <c r="A8" s="234">
        <v>2006</v>
      </c>
      <c r="B8" s="233" t="s">
        <v>59</v>
      </c>
      <c r="C8" s="232">
        <v>22.881481848348276</v>
      </c>
      <c r="D8" s="232">
        <v>66.18295280075282</v>
      </c>
      <c r="E8" s="232">
        <v>10.935565350898916</v>
      </c>
    </row>
    <row r="9" spans="1:5" ht="12.75">
      <c r="A9" s="234">
        <v>2006</v>
      </c>
      <c r="B9" s="233" t="s">
        <v>54</v>
      </c>
      <c r="C9" s="232">
        <v>25.58367632827412</v>
      </c>
      <c r="D9" s="232">
        <v>62.35084291563554</v>
      </c>
      <c r="E9" s="232">
        <v>12.065480756090334</v>
      </c>
    </row>
    <row r="10" spans="1:5" ht="12.75">
      <c r="A10" s="234">
        <v>2006</v>
      </c>
      <c r="B10" s="233" t="s">
        <v>56</v>
      </c>
      <c r="C10" s="232">
        <v>31.539592567996877</v>
      </c>
      <c r="D10" s="232">
        <v>53.69082406150557</v>
      </c>
      <c r="E10" s="232">
        <v>14.769583370497552</v>
      </c>
    </row>
    <row r="11" spans="1:5" ht="12.75">
      <c r="A11" s="234">
        <v>2006</v>
      </c>
      <c r="B11" s="233" t="s">
        <v>53</v>
      </c>
      <c r="C11" s="232">
        <v>32.676224192241435</v>
      </c>
      <c r="D11" s="232">
        <v>59.65822154601761</v>
      </c>
      <c r="E11" s="232">
        <v>7.665554261740961</v>
      </c>
    </row>
    <row r="12" spans="1:5" ht="12.75">
      <c r="A12" s="234">
        <v>2006</v>
      </c>
      <c r="B12" s="233" t="s">
        <v>42</v>
      </c>
      <c r="C12" s="232">
        <v>34.488176474127464</v>
      </c>
      <c r="D12" s="232">
        <v>57.56227099653156</v>
      </c>
      <c r="E12" s="232">
        <v>7.949552529340986</v>
      </c>
    </row>
    <row r="13" spans="1:5" ht="12.75">
      <c r="A13" s="234">
        <v>2006</v>
      </c>
      <c r="B13" s="233" t="s">
        <v>55</v>
      </c>
      <c r="C13" s="232">
        <v>35.38024030614534</v>
      </c>
      <c r="D13" s="232">
        <v>54.84278650227573</v>
      </c>
      <c r="E13" s="232">
        <v>9.776973191578934</v>
      </c>
    </row>
    <row r="14" spans="1:5" ht="12.75">
      <c r="A14" s="234">
        <v>2006</v>
      </c>
      <c r="B14" s="233" t="s">
        <v>237</v>
      </c>
      <c r="C14" s="232">
        <v>35.60186396883685</v>
      </c>
      <c r="D14" s="232">
        <v>64.39813603116316</v>
      </c>
      <c r="E14" s="234"/>
    </row>
    <row r="15" spans="1:5" ht="12.75">
      <c r="A15" s="234">
        <v>2006</v>
      </c>
      <c r="B15" s="233" t="s">
        <v>33</v>
      </c>
      <c r="C15" s="232">
        <v>37.717072081469205</v>
      </c>
      <c r="D15" s="232">
        <v>51.64300390703105</v>
      </c>
      <c r="E15" s="232">
        <v>10.639924011499758</v>
      </c>
    </row>
    <row r="16" spans="1:5" ht="12.75">
      <c r="A16" s="234">
        <v>2006</v>
      </c>
      <c r="B16" s="233" t="s">
        <v>44</v>
      </c>
      <c r="C16" s="232">
        <v>38.043338391985955</v>
      </c>
      <c r="D16" s="232">
        <v>52.74139663457781</v>
      </c>
      <c r="E16" s="232">
        <v>9.215264973436247</v>
      </c>
    </row>
    <row r="17" spans="1:5" ht="12.75">
      <c r="A17" s="234">
        <v>2006</v>
      </c>
      <c r="B17" s="233" t="s">
        <v>64</v>
      </c>
      <c r="C17" s="232">
        <v>38.57589179153958</v>
      </c>
      <c r="D17" s="232">
        <v>54.537594483490246</v>
      </c>
      <c r="E17" s="232">
        <v>6.886513724970163</v>
      </c>
    </row>
    <row r="18" spans="1:5" ht="12.75">
      <c r="A18" s="234">
        <v>2006</v>
      </c>
      <c r="B18" s="233" t="s">
        <v>36</v>
      </c>
      <c r="C18" s="232">
        <v>39.333580614616224</v>
      </c>
      <c r="D18" s="232">
        <v>53.38464481677169</v>
      </c>
      <c r="E18" s="232">
        <v>7.281774568612096</v>
      </c>
    </row>
    <row r="19" spans="1:5" ht="12.75">
      <c r="A19" s="234">
        <v>2006</v>
      </c>
      <c r="B19" s="233" t="s">
        <v>45</v>
      </c>
      <c r="C19" s="232">
        <v>40.07845557122708</v>
      </c>
      <c r="D19" s="232">
        <v>50.44076163610719</v>
      </c>
      <c r="E19" s="232">
        <v>9.480782792665726</v>
      </c>
    </row>
    <row r="20" spans="1:5" ht="12.75">
      <c r="A20" s="234">
        <v>2006</v>
      </c>
      <c r="B20" s="233" t="s">
        <v>37</v>
      </c>
      <c r="C20" s="232">
        <v>40.31974624471343</v>
      </c>
      <c r="D20" s="232">
        <v>48.64654732390258</v>
      </c>
      <c r="E20" s="232">
        <v>11.033706431383987</v>
      </c>
    </row>
    <row r="21" spans="1:5" ht="12.75">
      <c r="A21" s="234">
        <v>2006</v>
      </c>
      <c r="B21" s="233" t="s">
        <v>39</v>
      </c>
      <c r="C21" s="232">
        <v>40.42923119154479</v>
      </c>
      <c r="D21" s="232">
        <v>50.03671442288022</v>
      </c>
      <c r="E21" s="232">
        <v>9.53405438557499</v>
      </c>
    </row>
    <row r="22" spans="1:5" ht="12.75">
      <c r="A22" s="234">
        <v>2006</v>
      </c>
      <c r="B22" s="233" t="s">
        <v>43</v>
      </c>
      <c r="C22" s="232">
        <v>41.27432450559119</v>
      </c>
      <c r="D22" s="232">
        <v>51.28026368549962</v>
      </c>
      <c r="E22" s="232">
        <v>7.4454118089092</v>
      </c>
    </row>
    <row r="23" spans="1:5" ht="12.75">
      <c r="A23" s="234">
        <v>2006</v>
      </c>
      <c r="B23" s="233" t="s">
        <v>35</v>
      </c>
      <c r="C23" s="232">
        <v>41.50461622840428</v>
      </c>
      <c r="D23" s="232">
        <v>50.121575916389894</v>
      </c>
      <c r="E23" s="232">
        <v>8.373807855205825</v>
      </c>
    </row>
    <row r="24" spans="1:5" ht="12.75">
      <c r="A24" s="234">
        <v>2006</v>
      </c>
      <c r="B24" s="233" t="s">
        <v>40</v>
      </c>
      <c r="C24" s="232">
        <v>41.509797419216405</v>
      </c>
      <c r="D24" s="232">
        <v>48.81833294861083</v>
      </c>
      <c r="E24" s="232">
        <v>9.671869632172772</v>
      </c>
    </row>
    <row r="25" spans="1:5" ht="12.75">
      <c r="A25" s="234">
        <v>2006</v>
      </c>
      <c r="B25" s="233" t="s">
        <v>60</v>
      </c>
      <c r="C25" s="232">
        <v>41.95784310240643</v>
      </c>
      <c r="D25" s="232">
        <v>47.46738705434899</v>
      </c>
      <c r="E25" s="232">
        <v>10.574769843244589</v>
      </c>
    </row>
    <row r="26" spans="1:5" ht="12.75">
      <c r="A26" s="234">
        <v>2006</v>
      </c>
      <c r="B26" s="233" t="s">
        <v>52</v>
      </c>
      <c r="C26" s="232">
        <v>42.72986629278531</v>
      </c>
      <c r="D26" s="232">
        <v>52.283761951411314</v>
      </c>
      <c r="E26" s="232">
        <v>4.986371755803406</v>
      </c>
    </row>
    <row r="27" spans="1:5" ht="12.75">
      <c r="A27" s="234">
        <v>2006</v>
      </c>
      <c r="B27" s="233" t="s">
        <v>57</v>
      </c>
      <c r="C27" s="232">
        <v>43.02033309123901</v>
      </c>
      <c r="D27" s="232">
        <v>50.88048615904438</v>
      </c>
      <c r="E27" s="232">
        <v>6.099180749716606</v>
      </c>
    </row>
    <row r="28" spans="1:5" ht="12.75">
      <c r="A28" s="234">
        <v>2006</v>
      </c>
      <c r="B28" s="233" t="s">
        <v>38</v>
      </c>
      <c r="C28" s="232">
        <v>44.05565074336405</v>
      </c>
      <c r="D28" s="232">
        <v>47.83960300840317</v>
      </c>
      <c r="E28" s="232">
        <v>8.10474624823277</v>
      </c>
    </row>
    <row r="29" spans="1:5" ht="12.75">
      <c r="A29" s="234">
        <v>2006</v>
      </c>
      <c r="B29" s="233" t="s">
        <v>34</v>
      </c>
      <c r="C29" s="232">
        <v>44.82277143320157</v>
      </c>
      <c r="D29" s="232">
        <v>45.80114600502273</v>
      </c>
      <c r="E29" s="232">
        <v>9.37608256177569</v>
      </c>
    </row>
    <row r="30" spans="1:5" ht="12.75">
      <c r="A30" s="234">
        <v>2006</v>
      </c>
      <c r="B30" s="233" t="s">
        <v>63</v>
      </c>
      <c r="C30" s="232">
        <v>45.16838126287349</v>
      </c>
      <c r="D30" s="232">
        <v>46.73754220616898</v>
      </c>
      <c r="E30" s="232">
        <v>8.094076530957535</v>
      </c>
    </row>
    <row r="31" spans="1:5" ht="12.75">
      <c r="A31" s="234">
        <v>2006</v>
      </c>
      <c r="B31" s="233" t="s">
        <v>58</v>
      </c>
      <c r="C31" s="232">
        <v>45.545013504381146</v>
      </c>
      <c r="D31" s="232">
        <v>49.07383064330338</v>
      </c>
      <c r="E31" s="232">
        <v>5.381155852315481</v>
      </c>
    </row>
    <row r="32" spans="1:5" ht="12.75">
      <c r="A32" s="234">
        <v>2006</v>
      </c>
      <c r="B32" s="233" t="s">
        <v>48</v>
      </c>
      <c r="C32" s="232">
        <v>45.55994079921065</v>
      </c>
      <c r="D32" s="232">
        <v>44.06553198487091</v>
      </c>
      <c r="E32" s="232">
        <v>10.374527215918434</v>
      </c>
    </row>
    <row r="33" spans="1:5" ht="12.75">
      <c r="A33" s="234">
        <v>2006</v>
      </c>
      <c r="B33" s="233" t="s">
        <v>32</v>
      </c>
      <c r="C33" s="232">
        <v>45.76680885638838</v>
      </c>
      <c r="D33" s="232">
        <v>48.42778793418647</v>
      </c>
      <c r="E33" s="232">
        <v>5.8054032094251475</v>
      </c>
    </row>
    <row r="34" spans="1:5" ht="12.75">
      <c r="A34" s="234">
        <v>2006</v>
      </c>
      <c r="B34" s="233" t="s">
        <v>50</v>
      </c>
      <c r="C34" s="232">
        <v>47.40975300823306</v>
      </c>
      <c r="D34" s="232">
        <v>43.06523115896137</v>
      </c>
      <c r="E34" s="232">
        <v>9.525015832805574</v>
      </c>
    </row>
    <row r="38" ht="12.75">
      <c r="B38" s="231"/>
    </row>
    <row r="39" ht="12.75">
      <c r="H39" s="100"/>
    </row>
    <row r="40" ht="12.75">
      <c r="I40" s="100" t="s">
        <v>236</v>
      </c>
    </row>
  </sheetData>
  <sheetProtection/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5"/>
  <sheetViews>
    <sheetView zoomScale="70" zoomScaleNormal="70" workbookViewId="0" topLeftCell="A4">
      <selection activeCell="B2" sqref="B2:M2"/>
    </sheetView>
  </sheetViews>
  <sheetFormatPr defaultColWidth="9.140625" defaultRowHeight="12.75"/>
  <cols>
    <col min="1" max="1" width="5.8515625" style="251" customWidth="1"/>
    <col min="2" max="2" width="21.421875" style="251" customWidth="1"/>
    <col min="3" max="3" width="4.140625" style="263" customWidth="1"/>
    <col min="4" max="5" width="11.7109375" style="251" customWidth="1"/>
    <col min="6" max="11" width="9.140625" style="251" customWidth="1"/>
    <col min="12" max="12" width="10.8515625" style="251" customWidth="1"/>
    <col min="13" max="13" width="11.00390625" style="251" customWidth="1"/>
    <col min="14" max="15" width="11.00390625" style="193" hidden="1" customWidth="1"/>
    <col min="16" max="16" width="0" style="193" hidden="1" customWidth="1"/>
    <col min="17" max="16384" width="9.140625" style="251" customWidth="1"/>
  </cols>
  <sheetData>
    <row r="1" spans="2:5" ht="12.75">
      <c r="B1" s="251">
        <v>0</v>
      </c>
      <c r="D1" s="251">
        <v>0</v>
      </c>
      <c r="E1" s="251">
        <v>2006</v>
      </c>
    </row>
    <row r="2" spans="2:15" ht="32.25" customHeight="1">
      <c r="B2" s="340" t="s">
        <v>284</v>
      </c>
      <c r="C2" s="340"/>
      <c r="D2" s="340"/>
      <c r="E2" s="340"/>
      <c r="F2" s="340"/>
      <c r="G2" s="340"/>
      <c r="H2" s="340"/>
      <c r="I2" s="340"/>
      <c r="J2" s="340"/>
      <c r="K2" s="340"/>
      <c r="L2" s="340"/>
      <c r="M2" s="340"/>
      <c r="N2" s="293"/>
      <c r="O2" s="293"/>
    </row>
    <row r="3" spans="2:15" ht="12.75">
      <c r="B3" s="265"/>
      <c r="C3" s="266"/>
      <c r="D3" s="2"/>
      <c r="E3" s="2"/>
      <c r="F3" s="2"/>
      <c r="G3" s="2"/>
      <c r="H3" s="2"/>
      <c r="I3" s="2"/>
      <c r="J3" s="2"/>
      <c r="K3" s="2"/>
      <c r="L3" s="2"/>
      <c r="M3" s="2"/>
      <c r="N3" s="294"/>
      <c r="O3" s="294"/>
    </row>
    <row r="4" spans="2:15" ht="63.75">
      <c r="B4" s="267"/>
      <c r="C4" s="268"/>
      <c r="D4" s="269" t="s">
        <v>0</v>
      </c>
      <c r="E4" s="269" t="s">
        <v>1</v>
      </c>
      <c r="F4" s="291"/>
      <c r="G4" s="331" t="s">
        <v>2</v>
      </c>
      <c r="H4" s="332"/>
      <c r="I4" s="269" t="s">
        <v>3</v>
      </c>
      <c r="J4" s="333" t="s">
        <v>4</v>
      </c>
      <c r="K4" s="334"/>
      <c r="L4" s="335"/>
      <c r="M4" s="269" t="s">
        <v>5</v>
      </c>
      <c r="N4" s="295"/>
      <c r="O4" s="295"/>
    </row>
    <row r="5" spans="2:15" ht="51">
      <c r="B5" s="265"/>
      <c r="C5" s="271"/>
      <c r="D5" s="272"/>
      <c r="E5" s="272"/>
      <c r="F5" s="169" t="s">
        <v>203</v>
      </c>
      <c r="G5" s="170" t="s">
        <v>204</v>
      </c>
      <c r="H5" s="273" t="s">
        <v>6</v>
      </c>
      <c r="I5" s="272"/>
      <c r="J5" s="274" t="s">
        <v>7</v>
      </c>
      <c r="K5" s="274" t="s">
        <v>8</v>
      </c>
      <c r="L5" s="275" t="s">
        <v>9</v>
      </c>
      <c r="M5" s="272"/>
      <c r="N5" s="296"/>
      <c r="O5" s="296"/>
    </row>
    <row r="6" spans="2:15" ht="12.75">
      <c r="B6" s="266"/>
      <c r="C6" s="271"/>
      <c r="D6" s="276" t="s">
        <v>10</v>
      </c>
      <c r="E6" s="276" t="s">
        <v>11</v>
      </c>
      <c r="F6" s="277" t="s">
        <v>12</v>
      </c>
      <c r="G6" s="277" t="s">
        <v>13</v>
      </c>
      <c r="H6" s="278" t="s">
        <v>14</v>
      </c>
      <c r="I6" s="276" t="s">
        <v>15</v>
      </c>
      <c r="J6" s="277" t="s">
        <v>16</v>
      </c>
      <c r="K6" s="277" t="s">
        <v>17</v>
      </c>
      <c r="L6" s="278" t="s">
        <v>18</v>
      </c>
      <c r="M6" s="276" t="s">
        <v>19</v>
      </c>
      <c r="N6" s="297"/>
      <c r="O6" s="297"/>
    </row>
    <row r="7" spans="2:13" ht="12.75">
      <c r="B7" s="279"/>
      <c r="C7" s="162"/>
      <c r="D7" s="280"/>
      <c r="E7" s="280"/>
      <c r="H7" s="281"/>
      <c r="I7" s="280"/>
      <c r="L7" s="281"/>
      <c r="M7" s="280"/>
    </row>
    <row r="8" spans="1:16" ht="12.75">
      <c r="A8" s="346" t="s">
        <v>180</v>
      </c>
      <c r="B8" s="265" t="s">
        <v>87</v>
      </c>
      <c r="C8" s="271"/>
      <c r="D8" s="282">
        <v>8.860894262295005</v>
      </c>
      <c r="E8" s="282">
        <v>24.42894922807023</v>
      </c>
      <c r="F8" s="282" t="s">
        <v>135</v>
      </c>
      <c r="G8" s="282" t="s">
        <v>135</v>
      </c>
      <c r="H8" s="282">
        <v>30.983459733259995</v>
      </c>
      <c r="I8" s="282">
        <v>2.7044842989648425</v>
      </c>
      <c r="J8" s="282">
        <v>9.235124628461989</v>
      </c>
      <c r="K8" s="282">
        <v>23.787087848947944</v>
      </c>
      <c r="L8" s="282" t="s">
        <v>143</v>
      </c>
      <c r="M8" s="282">
        <v>100</v>
      </c>
      <c r="N8" s="298">
        <f>SUM(D8:F8)</f>
        <v>33.289843490365236</v>
      </c>
      <c r="O8" s="298">
        <f>SUM(G8:I8)</f>
        <v>33.687944032224834</v>
      </c>
      <c r="P8" s="299">
        <f>SUM(J8:L8)</f>
        <v>33.02221247740994</v>
      </c>
    </row>
    <row r="9" spans="1:16" ht="12.75">
      <c r="A9" s="338"/>
      <c r="B9" s="265" t="s">
        <v>33</v>
      </c>
      <c r="C9" s="271"/>
      <c r="D9" s="282" t="s">
        <v>222</v>
      </c>
      <c r="E9" s="282">
        <v>18.158807787097878</v>
      </c>
      <c r="F9" s="282">
        <v>1.5007678325253866</v>
      </c>
      <c r="G9" s="282">
        <v>47.448138303138485</v>
      </c>
      <c r="H9" s="282">
        <v>5.685404053715719</v>
      </c>
      <c r="I9" s="282">
        <v>9.598770763929567</v>
      </c>
      <c r="J9" s="282">
        <v>7.46297265152152</v>
      </c>
      <c r="K9" s="282">
        <v>10.145138608071438</v>
      </c>
      <c r="L9" s="282" t="s">
        <v>143</v>
      </c>
      <c r="M9" s="282">
        <v>100</v>
      </c>
      <c r="N9" s="298">
        <f aca="true" t="shared" si="0" ref="N9:N37">SUM(D9:F9)</f>
        <v>19.659575619623265</v>
      </c>
      <c r="O9" s="298">
        <f aca="true" t="shared" si="1" ref="O9:O37">SUM(G9:I9)</f>
        <v>62.73231312078377</v>
      </c>
      <c r="P9" s="299">
        <f aca="true" t="shared" si="2" ref="P9:P37">SUM(J9:L9)</f>
        <v>17.60811125959296</v>
      </c>
    </row>
    <row r="10" spans="1:16" ht="12.75">
      <c r="A10" s="338"/>
      <c r="B10" s="265" t="s">
        <v>34</v>
      </c>
      <c r="C10" s="271"/>
      <c r="D10" s="282">
        <v>14.61282497772898</v>
      </c>
      <c r="E10" s="282">
        <v>18.445099922211586</v>
      </c>
      <c r="F10" s="282" t="s">
        <v>135</v>
      </c>
      <c r="G10" s="282">
        <v>9.252314709818735</v>
      </c>
      <c r="H10" s="282">
        <v>24.29704497839063</v>
      </c>
      <c r="I10" s="282">
        <v>1.6378711500474448</v>
      </c>
      <c r="J10" s="282">
        <v>17.685547182068866</v>
      </c>
      <c r="K10" s="282">
        <v>13.561417101004078</v>
      </c>
      <c r="L10" s="282">
        <v>0.5078799787296852</v>
      </c>
      <c r="M10" s="282">
        <v>100</v>
      </c>
      <c r="N10" s="298">
        <f t="shared" si="0"/>
        <v>33.057924899940566</v>
      </c>
      <c r="O10" s="298">
        <f t="shared" si="1"/>
        <v>35.18723083825681</v>
      </c>
      <c r="P10" s="299">
        <f t="shared" si="2"/>
        <v>31.75484426180263</v>
      </c>
    </row>
    <row r="11" spans="1:16" ht="12.75">
      <c r="A11" s="339"/>
      <c r="B11" s="265" t="s">
        <v>35</v>
      </c>
      <c r="C11" s="271"/>
      <c r="D11" s="282">
        <v>4.574580303438369</v>
      </c>
      <c r="E11" s="282">
        <v>9.806198940658946</v>
      </c>
      <c r="F11" s="282" t="s">
        <v>135</v>
      </c>
      <c r="G11" s="282" t="s">
        <v>223</v>
      </c>
      <c r="H11" s="282">
        <v>26.580034114372914</v>
      </c>
      <c r="I11" s="282">
        <v>12.08366998832929</v>
      </c>
      <c r="J11" s="282">
        <v>22.921716491606066</v>
      </c>
      <c r="K11" s="282">
        <v>24.033800161594392</v>
      </c>
      <c r="L11" s="282" t="s">
        <v>143</v>
      </c>
      <c r="M11" s="282">
        <v>100</v>
      </c>
      <c r="N11" s="298">
        <f t="shared" si="0"/>
        <v>14.380779244097315</v>
      </c>
      <c r="O11" s="298">
        <f t="shared" si="1"/>
        <v>38.663704102702205</v>
      </c>
      <c r="P11" s="299">
        <f t="shared" si="2"/>
        <v>46.95551665320046</v>
      </c>
    </row>
    <row r="12" spans="1:16" ht="12.75">
      <c r="A12" s="339"/>
      <c r="B12" s="265" t="s">
        <v>36</v>
      </c>
      <c r="C12" s="271"/>
      <c r="D12" s="282" t="s">
        <v>144</v>
      </c>
      <c r="E12" s="282">
        <v>9.539917714038916</v>
      </c>
      <c r="F12" s="282" t="s">
        <v>135</v>
      </c>
      <c r="G12" s="282">
        <v>41.89800881606911</v>
      </c>
      <c r="H12" s="282">
        <v>34.859657414257725</v>
      </c>
      <c r="I12" s="282" t="s">
        <v>135</v>
      </c>
      <c r="J12" s="282" t="s">
        <v>143</v>
      </c>
      <c r="K12" s="282">
        <v>13.52204356695775</v>
      </c>
      <c r="L12" s="282" t="s">
        <v>143</v>
      </c>
      <c r="M12" s="282">
        <v>100</v>
      </c>
      <c r="N12" s="298">
        <f t="shared" si="0"/>
        <v>9.539917714038916</v>
      </c>
      <c r="O12" s="298">
        <f t="shared" si="1"/>
        <v>76.75766623032683</v>
      </c>
      <c r="P12" s="299">
        <f t="shared" si="2"/>
        <v>13.52204356695775</v>
      </c>
    </row>
    <row r="13" spans="1:16" ht="12.75">
      <c r="A13" s="339"/>
      <c r="B13" s="265" t="s">
        <v>37</v>
      </c>
      <c r="C13" s="271"/>
      <c r="D13" s="282">
        <v>1.1874795116224406</v>
      </c>
      <c r="E13" s="282">
        <v>15.572384127438774</v>
      </c>
      <c r="F13" s="282">
        <v>1.600023807414429</v>
      </c>
      <c r="G13" s="282">
        <v>42.619751756248114</v>
      </c>
      <c r="H13" s="282">
        <v>4.218644486355148</v>
      </c>
      <c r="I13" s="282" t="s">
        <v>144</v>
      </c>
      <c r="J13" s="282">
        <v>7.591174069865097</v>
      </c>
      <c r="K13" s="282">
        <v>26.595198135133945</v>
      </c>
      <c r="L13" s="282">
        <v>0.5332903486831136</v>
      </c>
      <c r="M13" s="282">
        <v>100</v>
      </c>
      <c r="N13" s="298">
        <f t="shared" si="0"/>
        <v>18.359887446475646</v>
      </c>
      <c r="O13" s="298">
        <f t="shared" si="1"/>
        <v>46.83839624260326</v>
      </c>
      <c r="P13" s="299">
        <f t="shared" si="2"/>
        <v>34.71966255368216</v>
      </c>
    </row>
    <row r="14" spans="1:16" ht="12.75">
      <c r="A14" s="339"/>
      <c r="B14" s="265" t="s">
        <v>38</v>
      </c>
      <c r="C14" s="271"/>
      <c r="D14" s="282">
        <v>10.247539906912278</v>
      </c>
      <c r="E14" s="282">
        <v>10.115860721468154</v>
      </c>
      <c r="F14" s="282" t="s">
        <v>135</v>
      </c>
      <c r="G14" s="282" t="s">
        <v>135</v>
      </c>
      <c r="H14" s="282">
        <v>44.06365324421003</v>
      </c>
      <c r="I14" s="282" t="s">
        <v>144</v>
      </c>
      <c r="J14" s="282">
        <v>15.935078801243035</v>
      </c>
      <c r="K14" s="282">
        <v>18.380469215168834</v>
      </c>
      <c r="L14" s="282">
        <v>0.8261906019437709</v>
      </c>
      <c r="M14" s="282">
        <v>100</v>
      </c>
      <c r="N14" s="298">
        <f t="shared" si="0"/>
        <v>20.363400628380433</v>
      </c>
      <c r="O14" s="298">
        <f t="shared" si="1"/>
        <v>44.06365324421003</v>
      </c>
      <c r="P14" s="299">
        <f>SUM(J14:L14)</f>
        <v>35.14173861835564</v>
      </c>
    </row>
    <row r="15" spans="1:16" ht="12.75">
      <c r="A15" s="339"/>
      <c r="B15" s="265" t="s">
        <v>39</v>
      </c>
      <c r="C15" s="271"/>
      <c r="D15" s="282">
        <v>13.884381520993127</v>
      </c>
      <c r="E15" s="282">
        <v>18.707445569263488</v>
      </c>
      <c r="F15" s="282" t="s">
        <v>135</v>
      </c>
      <c r="G15" s="282">
        <v>30.18846034652946</v>
      </c>
      <c r="H15" s="282">
        <v>10.936841398413035</v>
      </c>
      <c r="I15" s="282" t="s">
        <v>144</v>
      </c>
      <c r="J15" s="282">
        <v>10.609725763225153</v>
      </c>
      <c r="K15" s="282">
        <v>15.003308672505106</v>
      </c>
      <c r="L15" s="282">
        <v>0.5627738245700539</v>
      </c>
      <c r="M15" s="282">
        <v>100</v>
      </c>
      <c r="N15" s="298">
        <f t="shared" si="0"/>
        <v>32.591827090256615</v>
      </c>
      <c r="O15" s="298">
        <f t="shared" si="1"/>
        <v>41.1253017449425</v>
      </c>
      <c r="P15" s="299">
        <f t="shared" si="2"/>
        <v>26.175808260300315</v>
      </c>
    </row>
    <row r="16" spans="1:16" ht="12.75">
      <c r="A16" s="339"/>
      <c r="B16" s="265" t="s">
        <v>40</v>
      </c>
      <c r="C16" s="271"/>
      <c r="D16" s="282">
        <v>3.08397490098349</v>
      </c>
      <c r="E16" s="282">
        <v>13.670953673623782</v>
      </c>
      <c r="F16" s="282" t="s">
        <v>135</v>
      </c>
      <c r="G16" s="282">
        <v>49.285746072715945</v>
      </c>
      <c r="H16" s="282">
        <v>2.999421476569801</v>
      </c>
      <c r="I16" s="282">
        <v>7.0134840461038666</v>
      </c>
      <c r="J16" s="282">
        <v>8.87810956343732</v>
      </c>
      <c r="K16" s="282">
        <v>13.92906412709715</v>
      </c>
      <c r="L16" s="282">
        <v>1.1392461394686484</v>
      </c>
      <c r="M16" s="282">
        <v>100</v>
      </c>
      <c r="N16" s="298">
        <f t="shared" si="0"/>
        <v>16.75492857460727</v>
      </c>
      <c r="O16" s="298">
        <f t="shared" si="1"/>
        <v>59.298651595389614</v>
      </c>
      <c r="P16" s="194">
        <f>SUM(J16:L16)</f>
        <v>23.94641983000312</v>
      </c>
    </row>
    <row r="17" spans="1:16" ht="12.75">
      <c r="A17" s="339"/>
      <c r="B17" s="265" t="s">
        <v>41</v>
      </c>
      <c r="C17" s="271"/>
      <c r="D17" s="282">
        <v>27.932889749852606</v>
      </c>
      <c r="E17" s="282">
        <v>10.699351469721218</v>
      </c>
      <c r="F17" s="282">
        <v>2.6302872062663187</v>
      </c>
      <c r="G17" s="282">
        <v>3.0913501221258315</v>
      </c>
      <c r="H17" s="282">
        <v>25.687324180914683</v>
      </c>
      <c r="I17" s="282">
        <v>7.793750526404448</v>
      </c>
      <c r="J17" s="282">
        <v>7.016221679440749</v>
      </c>
      <c r="K17" s="282">
        <v>14.794053735365962</v>
      </c>
      <c r="L17" s="282" t="s">
        <v>144</v>
      </c>
      <c r="M17" s="282">
        <v>100</v>
      </c>
      <c r="N17" s="298">
        <f t="shared" si="0"/>
        <v>41.262528425840145</v>
      </c>
      <c r="O17" s="298">
        <f t="shared" si="1"/>
        <v>36.57242482944496</v>
      </c>
      <c r="P17" s="299">
        <f t="shared" si="2"/>
        <v>21.81027541480671</v>
      </c>
    </row>
    <row r="18" spans="2:16" ht="12.75">
      <c r="B18" s="265" t="s">
        <v>42</v>
      </c>
      <c r="C18" s="271"/>
      <c r="D18" s="282">
        <v>1.7134444800837696</v>
      </c>
      <c r="E18" s="282">
        <v>20.212909410747706</v>
      </c>
      <c r="F18" s="282" t="s">
        <v>135</v>
      </c>
      <c r="G18" s="282">
        <v>29.916866478625277</v>
      </c>
      <c r="H18" s="282">
        <v>28.57752104677973</v>
      </c>
      <c r="I18" s="282">
        <v>1.8796647761842367</v>
      </c>
      <c r="J18" s="282" t="s">
        <v>144</v>
      </c>
      <c r="K18" s="282">
        <v>17.147282149828047</v>
      </c>
      <c r="L18" s="282" t="s">
        <v>144</v>
      </c>
      <c r="M18" s="282">
        <v>100</v>
      </c>
      <c r="N18" s="298">
        <f t="shared" si="0"/>
        <v>21.926353890831475</v>
      </c>
      <c r="O18" s="298">
        <f t="shared" si="1"/>
        <v>60.37405230158924</v>
      </c>
      <c r="P18" s="299">
        <f t="shared" si="2"/>
        <v>17.147282149828047</v>
      </c>
    </row>
    <row r="19" spans="2:16" ht="12.75">
      <c r="B19" s="265" t="s">
        <v>43</v>
      </c>
      <c r="C19" s="271"/>
      <c r="D19" s="282">
        <v>3.092424530401993</v>
      </c>
      <c r="E19" s="282">
        <v>27.287679273682237</v>
      </c>
      <c r="F19" s="282">
        <v>6.360984825214514</v>
      </c>
      <c r="G19" s="282">
        <v>15.740529651486101</v>
      </c>
      <c r="H19" s="282">
        <v>10.355413714415212</v>
      </c>
      <c r="I19" s="282">
        <v>7.661802660324682</v>
      </c>
      <c r="J19" s="282">
        <v>3.8625404542815995</v>
      </c>
      <c r="K19" s="282">
        <v>25.12868317504275</v>
      </c>
      <c r="L19" s="282">
        <v>0.5099417151509105</v>
      </c>
      <c r="M19" s="282">
        <v>100</v>
      </c>
      <c r="N19" s="298">
        <f t="shared" si="0"/>
        <v>36.741088629298744</v>
      </c>
      <c r="O19" s="298">
        <f t="shared" si="1"/>
        <v>33.757746026225995</v>
      </c>
      <c r="P19" s="299">
        <f t="shared" si="2"/>
        <v>29.50116534447526</v>
      </c>
    </row>
    <row r="20" spans="2:16" ht="12.75">
      <c r="B20" s="265" t="s">
        <v>44</v>
      </c>
      <c r="C20" s="271"/>
      <c r="D20" s="282">
        <v>16.0556089167469</v>
      </c>
      <c r="E20" s="282">
        <v>17.693880844083253</v>
      </c>
      <c r="F20" s="282" t="s">
        <v>144</v>
      </c>
      <c r="G20" s="282" t="s">
        <v>223</v>
      </c>
      <c r="H20" s="282">
        <v>24.58743108044924</v>
      </c>
      <c r="I20" s="282">
        <v>10.760046135655758</v>
      </c>
      <c r="J20" s="282">
        <v>10.912036288742613</v>
      </c>
      <c r="K20" s="282">
        <v>19.453949594812883</v>
      </c>
      <c r="L20" s="282" t="s">
        <v>144</v>
      </c>
      <c r="M20" s="282">
        <v>100</v>
      </c>
      <c r="N20" s="298">
        <f t="shared" si="0"/>
        <v>33.74948976083015</v>
      </c>
      <c r="O20" s="298">
        <f t="shared" si="1"/>
        <v>35.347477216105</v>
      </c>
      <c r="P20" s="299">
        <f t="shared" si="2"/>
        <v>30.365985883555496</v>
      </c>
    </row>
    <row r="21" spans="2:16" ht="12.75">
      <c r="B21" s="265" t="s">
        <v>45</v>
      </c>
      <c r="C21" s="271"/>
      <c r="D21" s="282">
        <v>15.64032515928258</v>
      </c>
      <c r="E21" s="282">
        <v>32.4671371662551</v>
      </c>
      <c r="F21" s="282">
        <v>0.6034328448603347</v>
      </c>
      <c r="G21" s="282">
        <v>7.1847368808105845</v>
      </c>
      <c r="H21" s="282">
        <v>30.095975195530844</v>
      </c>
      <c r="I21" s="282">
        <v>1.135945238418833</v>
      </c>
      <c r="J21" s="282">
        <v>0.515267345526832</v>
      </c>
      <c r="K21" s="282">
        <v>12.245722378842213</v>
      </c>
      <c r="L21" s="282" t="s">
        <v>144</v>
      </c>
      <c r="M21" s="282">
        <v>100</v>
      </c>
      <c r="N21" s="298">
        <f t="shared" si="0"/>
        <v>48.71089517039802</v>
      </c>
      <c r="O21" s="298">
        <f t="shared" si="1"/>
        <v>38.416657314760265</v>
      </c>
      <c r="P21" s="299">
        <f t="shared" si="2"/>
        <v>12.760989724369045</v>
      </c>
    </row>
    <row r="22" spans="2:16" ht="12.75">
      <c r="B22" s="265" t="s">
        <v>46</v>
      </c>
      <c r="C22" s="271"/>
      <c r="D22" s="282" t="s">
        <v>223</v>
      </c>
      <c r="E22" s="282" t="s">
        <v>223</v>
      </c>
      <c r="F22" s="282" t="s">
        <v>223</v>
      </c>
      <c r="G22" s="282" t="s">
        <v>223</v>
      </c>
      <c r="H22" s="282">
        <v>59.52136250183526</v>
      </c>
      <c r="I22" s="282" t="s">
        <v>135</v>
      </c>
      <c r="J22" s="282">
        <v>17.51578329173396</v>
      </c>
      <c r="K22" s="282">
        <v>22.962854206430773</v>
      </c>
      <c r="L22" s="282" t="s">
        <v>143</v>
      </c>
      <c r="M22" s="282">
        <v>100</v>
      </c>
      <c r="N22" s="298">
        <f t="shared" si="0"/>
        <v>0</v>
      </c>
      <c r="O22" s="298">
        <f t="shared" si="1"/>
        <v>59.52136250183526</v>
      </c>
      <c r="P22" s="299">
        <f t="shared" si="2"/>
        <v>40.47863749816473</v>
      </c>
    </row>
    <row r="23" spans="2:16" ht="12.75">
      <c r="B23" s="265" t="s">
        <v>47</v>
      </c>
      <c r="C23" s="271"/>
      <c r="D23" s="282">
        <v>11.066447009253814</v>
      </c>
      <c r="E23" s="282">
        <v>12.27192980790478</v>
      </c>
      <c r="F23" s="282" t="s">
        <v>135</v>
      </c>
      <c r="G23" s="282" t="s">
        <v>223</v>
      </c>
      <c r="H23" s="282">
        <v>43.73137837201778</v>
      </c>
      <c r="I23" s="282" t="s">
        <v>135</v>
      </c>
      <c r="J23" s="282">
        <v>9.452985806486398</v>
      </c>
      <c r="K23" s="282">
        <v>23.477259004337228</v>
      </c>
      <c r="L23" s="282" t="s">
        <v>143</v>
      </c>
      <c r="M23" s="282">
        <v>100</v>
      </c>
      <c r="N23" s="298">
        <f t="shared" si="0"/>
        <v>23.338376817158593</v>
      </c>
      <c r="O23" s="298">
        <f t="shared" si="1"/>
        <v>43.73137837201778</v>
      </c>
      <c r="P23" s="299">
        <f t="shared" si="2"/>
        <v>32.93024481082362</v>
      </c>
    </row>
    <row r="24" spans="2:16" ht="12.75">
      <c r="B24" s="265" t="s">
        <v>48</v>
      </c>
      <c r="C24" s="271"/>
      <c r="D24" s="282">
        <v>17.656729562370664</v>
      </c>
      <c r="E24" s="282">
        <v>9.231657867089476</v>
      </c>
      <c r="F24" s="282">
        <v>7.59067668309368</v>
      </c>
      <c r="G24" s="282">
        <v>17.0083902457444</v>
      </c>
      <c r="H24" s="282">
        <v>19.746829418527767</v>
      </c>
      <c r="I24" s="282">
        <v>4.772508345602133</v>
      </c>
      <c r="J24" s="282">
        <v>7.630277730468224</v>
      </c>
      <c r="K24" s="282">
        <v>14.733713636597848</v>
      </c>
      <c r="L24" s="282">
        <v>1.6292165105058023</v>
      </c>
      <c r="M24" s="282">
        <v>100</v>
      </c>
      <c r="N24" s="298">
        <f t="shared" si="0"/>
        <v>34.479064112553814</v>
      </c>
      <c r="O24" s="298">
        <f t="shared" si="1"/>
        <v>41.5277280098743</v>
      </c>
      <c r="P24" s="299">
        <f t="shared" si="2"/>
        <v>23.993207877571873</v>
      </c>
    </row>
    <row r="25" spans="2:16" ht="12.75">
      <c r="B25" s="265" t="s">
        <v>49</v>
      </c>
      <c r="C25" s="271"/>
      <c r="D25" s="282">
        <v>48.41158829891496</v>
      </c>
      <c r="E25" s="282">
        <v>29.731691528600347</v>
      </c>
      <c r="F25" s="282" t="s">
        <v>135</v>
      </c>
      <c r="G25" s="282">
        <v>6.502036494775888</v>
      </c>
      <c r="H25" s="282" t="s">
        <v>222</v>
      </c>
      <c r="I25" s="282" t="s">
        <v>135</v>
      </c>
      <c r="J25" s="282">
        <v>0.9607101883083934</v>
      </c>
      <c r="K25" s="282">
        <v>14.393973489400432</v>
      </c>
      <c r="L25" s="282" t="s">
        <v>143</v>
      </c>
      <c r="M25" s="282">
        <v>100</v>
      </c>
      <c r="N25" s="298">
        <f t="shared" si="0"/>
        <v>78.1432798275153</v>
      </c>
      <c r="O25" s="298">
        <f>SUM(G25:I25)</f>
        <v>6.502036494775888</v>
      </c>
      <c r="P25" s="299">
        <f t="shared" si="2"/>
        <v>15.354683677708826</v>
      </c>
    </row>
    <row r="26" spans="2:16" ht="12.75">
      <c r="B26" s="265" t="s">
        <v>50</v>
      </c>
      <c r="C26" s="271"/>
      <c r="D26" s="282">
        <v>7.388363764858245</v>
      </c>
      <c r="E26" s="282">
        <v>20.24570448547669</v>
      </c>
      <c r="F26" s="282" t="s">
        <v>189</v>
      </c>
      <c r="G26" s="282">
        <v>16.357993303426337</v>
      </c>
      <c r="H26" s="282">
        <v>22.589964960388038</v>
      </c>
      <c r="I26" s="282">
        <v>3.228595926946608</v>
      </c>
      <c r="J26" s="282">
        <v>1.799461419957698</v>
      </c>
      <c r="K26" s="282">
        <v>27.597976485099796</v>
      </c>
      <c r="L26" s="282">
        <v>0.7919396538465618</v>
      </c>
      <c r="M26" s="282">
        <v>100</v>
      </c>
      <c r="N26" s="298">
        <f t="shared" si="0"/>
        <v>27.634068250334934</v>
      </c>
      <c r="O26" s="298">
        <f t="shared" si="1"/>
        <v>42.17655419076098</v>
      </c>
      <c r="P26" s="299">
        <f t="shared" si="2"/>
        <v>30.189377558904056</v>
      </c>
    </row>
    <row r="27" spans="2:16" ht="12.75">
      <c r="B27" s="265" t="s">
        <v>51</v>
      </c>
      <c r="C27" s="271"/>
      <c r="D27" s="282" t="s">
        <v>222</v>
      </c>
      <c r="E27" s="282">
        <v>22.447487694332082</v>
      </c>
      <c r="F27" s="282">
        <v>8.133924655197621</v>
      </c>
      <c r="G27" s="282">
        <v>11.121399678346897</v>
      </c>
      <c r="H27" s="282">
        <v>9.157366343389054</v>
      </c>
      <c r="I27" s="282">
        <v>10.819240703737998</v>
      </c>
      <c r="J27" s="282">
        <v>15.298016472537645</v>
      </c>
      <c r="K27" s="282">
        <v>23.022564452458695</v>
      </c>
      <c r="L27" s="282" t="s">
        <v>143</v>
      </c>
      <c r="M27" s="282">
        <v>100</v>
      </c>
      <c r="N27" s="298">
        <f t="shared" si="0"/>
        <v>30.581412349529703</v>
      </c>
      <c r="O27" s="298">
        <f t="shared" si="1"/>
        <v>31.09800672547395</v>
      </c>
      <c r="P27" s="299">
        <f t="shared" si="2"/>
        <v>38.32058092499634</v>
      </c>
    </row>
    <row r="28" spans="2:16" ht="12.75">
      <c r="B28" s="265" t="s">
        <v>52</v>
      </c>
      <c r="C28" s="271"/>
      <c r="D28" s="282" t="s">
        <v>144</v>
      </c>
      <c r="E28" s="282">
        <v>20.816831683168317</v>
      </c>
      <c r="F28" s="282" t="s">
        <v>135</v>
      </c>
      <c r="G28" s="282">
        <v>31.014851485148515</v>
      </c>
      <c r="H28" s="282">
        <v>11.542904290429043</v>
      </c>
      <c r="I28" s="282">
        <v>3.407590759075908</v>
      </c>
      <c r="J28" s="282">
        <v>2.4257425742574257</v>
      </c>
      <c r="K28" s="282">
        <v>29.92574257425743</v>
      </c>
      <c r="L28" s="282">
        <v>0.5775577557755776</v>
      </c>
      <c r="M28" s="282">
        <v>100</v>
      </c>
      <c r="N28" s="298">
        <f t="shared" si="0"/>
        <v>20.816831683168317</v>
      </c>
      <c r="O28" s="298">
        <f t="shared" si="1"/>
        <v>45.96534653465347</v>
      </c>
      <c r="P28" s="299">
        <f t="shared" si="2"/>
        <v>32.929042904290434</v>
      </c>
    </row>
    <row r="29" spans="2:16" ht="12.75">
      <c r="B29" s="265" t="s">
        <v>53</v>
      </c>
      <c r="C29" s="271"/>
      <c r="D29" s="282" t="s">
        <v>222</v>
      </c>
      <c r="E29" s="282">
        <v>14.18755151107275</v>
      </c>
      <c r="F29" s="282">
        <v>33.16020736102374</v>
      </c>
      <c r="G29" s="282" t="s">
        <v>135</v>
      </c>
      <c r="H29" s="282">
        <v>31.12317303331334</v>
      </c>
      <c r="I29" s="282">
        <v>3.637108454887273</v>
      </c>
      <c r="J29" s="282" t="s">
        <v>143</v>
      </c>
      <c r="K29" s="282">
        <v>17.891959639702907</v>
      </c>
      <c r="L29" s="282" t="s">
        <v>143</v>
      </c>
      <c r="M29" s="282">
        <v>100</v>
      </c>
      <c r="N29" s="298">
        <f t="shared" si="0"/>
        <v>47.347758872096485</v>
      </c>
      <c r="O29" s="298">
        <f t="shared" si="1"/>
        <v>34.76028148820061</v>
      </c>
      <c r="P29" s="299">
        <f t="shared" si="2"/>
        <v>17.891959639702907</v>
      </c>
    </row>
    <row r="30" spans="2:16" ht="12.75">
      <c r="B30" s="265" t="s">
        <v>54</v>
      </c>
      <c r="C30" s="271"/>
      <c r="D30" s="282">
        <v>57.1331967872641</v>
      </c>
      <c r="E30" s="282">
        <v>15.257191437726023</v>
      </c>
      <c r="F30" s="282" t="s">
        <v>223</v>
      </c>
      <c r="G30" s="282" t="s">
        <v>223</v>
      </c>
      <c r="H30" s="282">
        <v>13.445953025139131</v>
      </c>
      <c r="I30" s="282">
        <v>0.6834664897183</v>
      </c>
      <c r="J30" s="282" t="s">
        <v>143</v>
      </c>
      <c r="K30" s="282">
        <v>12.649668256051955</v>
      </c>
      <c r="L30" s="282">
        <v>0.830524004100491</v>
      </c>
      <c r="M30" s="282">
        <v>100</v>
      </c>
      <c r="N30" s="298">
        <f t="shared" si="0"/>
        <v>72.39038822499012</v>
      </c>
      <c r="O30" s="298">
        <f t="shared" si="1"/>
        <v>14.129419514857432</v>
      </c>
      <c r="P30" s="299">
        <f t="shared" si="2"/>
        <v>13.480192260152446</v>
      </c>
    </row>
    <row r="31" spans="2:16" ht="12.75">
      <c r="B31" s="265" t="s">
        <v>55</v>
      </c>
      <c r="C31" s="271"/>
      <c r="D31" s="282">
        <v>0.6197779871688032</v>
      </c>
      <c r="E31" s="282">
        <v>12.830840251178468</v>
      </c>
      <c r="F31" s="282" t="s">
        <v>189</v>
      </c>
      <c r="G31" s="282">
        <v>35.01222149940181</v>
      </c>
      <c r="H31" s="282">
        <v>37.340610805938276</v>
      </c>
      <c r="I31" s="282" t="s">
        <v>223</v>
      </c>
      <c r="J31" s="282">
        <v>0.87010722700483</v>
      </c>
      <c r="K31" s="282">
        <v>13.144051625584213</v>
      </c>
      <c r="L31" s="282" t="s">
        <v>144</v>
      </c>
      <c r="M31" s="282">
        <v>100</v>
      </c>
      <c r="N31" s="298">
        <f t="shared" si="0"/>
        <v>13.450618238347271</v>
      </c>
      <c r="O31" s="298">
        <f t="shared" si="1"/>
        <v>72.35283230534009</v>
      </c>
      <c r="P31" s="299">
        <f t="shared" si="2"/>
        <v>14.014158852589043</v>
      </c>
    </row>
    <row r="32" spans="2:16" ht="12.75">
      <c r="B32" s="265" t="s">
        <v>56</v>
      </c>
      <c r="C32" s="271"/>
      <c r="D32" s="282">
        <v>23.027693508189408</v>
      </c>
      <c r="E32" s="282">
        <v>27.192190398840665</v>
      </c>
      <c r="F32" s="282" t="s">
        <v>135</v>
      </c>
      <c r="G32" s="282">
        <v>7.870713199404407</v>
      </c>
      <c r="H32" s="282">
        <v>13.341733750567327</v>
      </c>
      <c r="I32" s="282" t="s">
        <v>144</v>
      </c>
      <c r="J32" s="282">
        <v>8.717363781859875</v>
      </c>
      <c r="K32" s="282">
        <v>19.184004968588013</v>
      </c>
      <c r="L32" s="282">
        <v>0.5801463503969296</v>
      </c>
      <c r="M32" s="282">
        <v>100</v>
      </c>
      <c r="N32" s="298">
        <f t="shared" si="0"/>
        <v>50.21988390703007</v>
      </c>
      <c r="O32" s="298">
        <f t="shared" si="1"/>
        <v>21.212446949971735</v>
      </c>
      <c r="P32" s="299">
        <f t="shared" si="2"/>
        <v>28.481515100844817</v>
      </c>
    </row>
    <row r="33" spans="2:16" ht="12.75">
      <c r="B33" s="265" t="s">
        <v>57</v>
      </c>
      <c r="C33" s="271"/>
      <c r="D33" s="282">
        <v>6.049103699357478</v>
      </c>
      <c r="E33" s="282">
        <v>9.853361346035275</v>
      </c>
      <c r="F33" s="282" t="s">
        <v>135</v>
      </c>
      <c r="G33" s="282" t="s">
        <v>223</v>
      </c>
      <c r="H33" s="282">
        <v>47.292708893795584</v>
      </c>
      <c r="I33" s="282">
        <v>6.27929130542905</v>
      </c>
      <c r="J33" s="282">
        <v>8.790055606111</v>
      </c>
      <c r="K33" s="282">
        <v>21.735479149271608</v>
      </c>
      <c r="L33" s="282" t="s">
        <v>143</v>
      </c>
      <c r="M33" s="282">
        <v>100</v>
      </c>
      <c r="N33" s="298">
        <f t="shared" si="0"/>
        <v>15.902465045392752</v>
      </c>
      <c r="O33" s="298">
        <f t="shared" si="1"/>
        <v>53.57200019922463</v>
      </c>
      <c r="P33" s="299">
        <f t="shared" si="2"/>
        <v>30.52553475538261</v>
      </c>
    </row>
    <row r="34" spans="2:16" ht="12.75">
      <c r="B34" s="265" t="s">
        <v>58</v>
      </c>
      <c r="C34" s="271"/>
      <c r="D34" s="282">
        <v>3.3794184875698505</v>
      </c>
      <c r="E34" s="282">
        <v>9.570234673320908</v>
      </c>
      <c r="F34" s="282">
        <v>2.0764958046738866</v>
      </c>
      <c r="G34" s="282">
        <v>46.062285313511076</v>
      </c>
      <c r="H34" s="282">
        <v>6.030956877705354</v>
      </c>
      <c r="I34" s="282">
        <v>3.0292591913190914</v>
      </c>
      <c r="J34" s="282">
        <v>9.937648003309892</v>
      </c>
      <c r="K34" s="282">
        <v>17.382099834439664</v>
      </c>
      <c r="L34" s="282">
        <v>2.531601814150278</v>
      </c>
      <c r="M34" s="282">
        <v>100</v>
      </c>
      <c r="N34" s="298">
        <f t="shared" si="0"/>
        <v>15.026148965564644</v>
      </c>
      <c r="O34" s="298">
        <f t="shared" si="1"/>
        <v>55.122501382535525</v>
      </c>
      <c r="P34" s="299">
        <f t="shared" si="2"/>
        <v>29.851349651899834</v>
      </c>
    </row>
    <row r="35" spans="2:16" ht="12.75">
      <c r="B35" s="265" t="s">
        <v>59</v>
      </c>
      <c r="C35" s="271"/>
      <c r="D35" s="282">
        <v>61.36385251878388</v>
      </c>
      <c r="E35" s="282">
        <v>10.306565640554165</v>
      </c>
      <c r="F35" s="282" t="s">
        <v>135</v>
      </c>
      <c r="G35" s="282">
        <v>7.970072599308881</v>
      </c>
      <c r="H35" s="282">
        <v>9.96100561138763</v>
      </c>
      <c r="I35" s="282" t="s">
        <v>135</v>
      </c>
      <c r="J35" s="282" t="s">
        <v>143</v>
      </c>
      <c r="K35" s="282">
        <v>10.398503629965445</v>
      </c>
      <c r="L35" s="282" t="s">
        <v>143</v>
      </c>
      <c r="M35" s="282">
        <v>100</v>
      </c>
      <c r="N35" s="298">
        <f t="shared" si="0"/>
        <v>71.67041815933804</v>
      </c>
      <c r="O35" s="298">
        <f t="shared" si="1"/>
        <v>17.931078210696512</v>
      </c>
      <c r="P35" s="299">
        <f t="shared" si="2"/>
        <v>10.398503629965445</v>
      </c>
    </row>
    <row r="36" spans="2:16" ht="12.75">
      <c r="B36" s="265" t="s">
        <v>60</v>
      </c>
      <c r="C36" s="271"/>
      <c r="D36" s="282" t="s">
        <v>144</v>
      </c>
      <c r="E36" s="282">
        <v>13.996812113966925</v>
      </c>
      <c r="F36" s="282">
        <v>16.74304310287574</v>
      </c>
      <c r="G36" s="282">
        <v>22.633990834827657</v>
      </c>
      <c r="H36" s="282">
        <v>15.829846582984658</v>
      </c>
      <c r="I36" s="282" t="s">
        <v>144</v>
      </c>
      <c r="J36" s="282">
        <v>8.73015873015873</v>
      </c>
      <c r="K36" s="282">
        <v>21.27913927077107</v>
      </c>
      <c r="L36" s="282" t="s">
        <v>144</v>
      </c>
      <c r="M36" s="282">
        <v>100</v>
      </c>
      <c r="N36" s="298">
        <f t="shared" si="0"/>
        <v>30.739855216842663</v>
      </c>
      <c r="O36" s="298">
        <f t="shared" si="1"/>
        <v>38.463837417812314</v>
      </c>
      <c r="P36" s="299">
        <f t="shared" si="2"/>
        <v>30.009298000929796</v>
      </c>
    </row>
    <row r="37" spans="2:16" ht="12.75">
      <c r="B37" s="265" t="s">
        <v>61</v>
      </c>
      <c r="C37" s="271"/>
      <c r="D37" s="282">
        <v>4.566235280731657</v>
      </c>
      <c r="E37" s="282">
        <v>7.6372810365422605</v>
      </c>
      <c r="F37" s="282" t="s">
        <v>223</v>
      </c>
      <c r="G37" s="282" t="s">
        <v>223</v>
      </c>
      <c r="H37" s="282">
        <v>48.31020043610457</v>
      </c>
      <c r="I37" s="282" t="s">
        <v>223</v>
      </c>
      <c r="J37" s="282">
        <v>4.942849048443772</v>
      </c>
      <c r="K37" s="282">
        <v>33.25602572578249</v>
      </c>
      <c r="L37" s="282">
        <v>1.2874084723952337</v>
      </c>
      <c r="M37" s="282">
        <v>100</v>
      </c>
      <c r="N37" s="298">
        <f t="shared" si="0"/>
        <v>12.203516317273918</v>
      </c>
      <c r="O37" s="298">
        <f t="shared" si="1"/>
        <v>48.31020043610457</v>
      </c>
      <c r="P37" s="299">
        <f t="shared" si="2"/>
        <v>39.486283246621504</v>
      </c>
    </row>
    <row r="38" spans="2:15" ht="12.75">
      <c r="B38" s="265"/>
      <c r="C38" s="266"/>
      <c r="D38" s="282"/>
      <c r="E38" s="159"/>
      <c r="F38" s="283"/>
      <c r="G38" s="263"/>
      <c r="H38" s="159"/>
      <c r="I38" s="283"/>
      <c r="J38" s="284"/>
      <c r="K38" s="284"/>
      <c r="L38" s="159"/>
      <c r="M38" s="282"/>
      <c r="N38" s="298"/>
      <c r="O38" s="298"/>
    </row>
    <row r="39" spans="1:15" ht="34.5" customHeight="1">
      <c r="A39" s="279"/>
      <c r="B39" s="6"/>
      <c r="C39" s="21"/>
      <c r="D39" s="336" t="s">
        <v>28</v>
      </c>
      <c r="E39" s="337"/>
      <c r="F39" s="344"/>
      <c r="G39" s="347" t="s">
        <v>29</v>
      </c>
      <c r="H39" s="348"/>
      <c r="I39" s="349"/>
      <c r="J39" s="350" t="s">
        <v>30</v>
      </c>
      <c r="K39" s="351"/>
      <c r="L39" s="349"/>
      <c r="M39" s="7"/>
      <c r="N39" s="300"/>
      <c r="O39" s="300"/>
    </row>
    <row r="40" spans="1:16" ht="12.75">
      <c r="A40" s="279"/>
      <c r="B40" s="6" t="s">
        <v>24</v>
      </c>
      <c r="C40" s="21"/>
      <c r="D40" s="9"/>
      <c r="E40" s="10">
        <f>N40</f>
        <v>30.811084219070686</v>
      </c>
      <c r="F40" s="11"/>
      <c r="G40" s="12"/>
      <c r="H40" s="13">
        <f>O40</f>
        <v>42.306674319123346</v>
      </c>
      <c r="I40" s="14"/>
      <c r="J40" s="352">
        <f>P40</f>
        <v>26.75888754629626</v>
      </c>
      <c r="K40" s="353"/>
      <c r="L40" s="354"/>
      <c r="M40" s="17"/>
      <c r="N40" s="300">
        <f>AVERAGE(N8:N37)</f>
        <v>30.811084219070686</v>
      </c>
      <c r="O40" s="300">
        <f>AVERAGE(O8:O37)</f>
        <v>42.306674319123346</v>
      </c>
      <c r="P40" s="301">
        <f>AVERAGE(P8:P37)</f>
        <v>26.75888754629626</v>
      </c>
    </row>
    <row r="41" spans="1:16" ht="12.75">
      <c r="A41" s="279"/>
      <c r="B41" s="6" t="s">
        <v>25</v>
      </c>
      <c r="C41" s="21"/>
      <c r="D41" s="11"/>
      <c r="E41" s="10">
        <f>N41</f>
        <v>30.954780583621616</v>
      </c>
      <c r="F41" s="11"/>
      <c r="G41" s="12"/>
      <c r="H41" s="13">
        <f>O41</f>
        <v>44.99520656602392</v>
      </c>
      <c r="I41" s="285"/>
      <c r="J41" s="352">
        <f>P41</f>
        <v>23.870442398385865</v>
      </c>
      <c r="K41" s="353"/>
      <c r="L41" s="354"/>
      <c r="M41" s="17"/>
      <c r="N41" s="300">
        <f>AVERAGE(N9,N10,N12,N13,N14,N15,N16,N17,N18,N20,N21,N24,N26,N29,N30,N31,N32,N33,N36)</f>
        <v>30.954780583621616</v>
      </c>
      <c r="O41" s="300">
        <f>AVERAGE(O9,O10,O12,O13,O14,O15,O16,O17,O18,O20,O21,O24,O26,O29,O30,O31,O32,O33,O36)</f>
        <v>44.99520656602392</v>
      </c>
      <c r="P41" s="300">
        <f>AVERAGE(P9,P10,P12,P13,P14,P15,P16,P17,P18,P20,P21,P24,P26,P29,P30,P31,P32,P33,P36)</f>
        <v>23.870442398385865</v>
      </c>
    </row>
    <row r="42" spans="1:15" ht="12.75">
      <c r="A42" s="279"/>
      <c r="B42" s="6"/>
      <c r="C42" s="21"/>
      <c r="D42" s="18"/>
      <c r="E42" s="15"/>
      <c r="F42" s="11"/>
      <c r="G42" s="12"/>
      <c r="H42" s="11"/>
      <c r="I42" s="285"/>
      <c r="J42" s="15"/>
      <c r="K42" s="15"/>
      <c r="L42" s="16"/>
      <c r="M42" s="17"/>
      <c r="N42" s="300"/>
      <c r="O42" s="300"/>
    </row>
    <row r="43" spans="1:15" ht="12.75">
      <c r="A43" s="355" t="s">
        <v>179</v>
      </c>
      <c r="B43" s="265" t="s">
        <v>190</v>
      </c>
      <c r="C43" s="271"/>
      <c r="D43" s="282">
        <v>56.94214716858521</v>
      </c>
      <c r="E43" s="282">
        <v>13.539493274769617</v>
      </c>
      <c r="F43" s="282" t="s">
        <v>223</v>
      </c>
      <c r="G43" s="282" t="s">
        <v>223</v>
      </c>
      <c r="H43" s="282">
        <v>21.754801100775307</v>
      </c>
      <c r="I43" s="282" t="s">
        <v>135</v>
      </c>
      <c r="J43" s="282" t="s">
        <v>143</v>
      </c>
      <c r="K43" s="282">
        <v>7.76355845586987</v>
      </c>
      <c r="L43" s="282" t="s">
        <v>143</v>
      </c>
      <c r="M43" s="282">
        <v>100</v>
      </c>
      <c r="N43" s="298"/>
      <c r="O43" s="298"/>
    </row>
    <row r="44" spans="1:15" ht="12.75">
      <c r="A44" s="355"/>
      <c r="B44" s="265" t="s">
        <v>225</v>
      </c>
      <c r="C44" s="271"/>
      <c r="D44" s="282">
        <v>23.996500222573562</v>
      </c>
      <c r="E44" s="282">
        <v>25.981075574236463</v>
      </c>
      <c r="F44" s="282" t="s">
        <v>223</v>
      </c>
      <c r="G44" s="282" t="s">
        <v>223</v>
      </c>
      <c r="H44" s="282">
        <v>36.865897592134445</v>
      </c>
      <c r="I44" s="282" t="s">
        <v>135</v>
      </c>
      <c r="J44" s="282">
        <v>2.811093773879941</v>
      </c>
      <c r="K44" s="282">
        <v>10.345432837175592</v>
      </c>
      <c r="L44" s="282" t="s">
        <v>143</v>
      </c>
      <c r="M44" s="282">
        <v>100.00000000000001</v>
      </c>
      <c r="N44" s="298"/>
      <c r="O44" s="298"/>
    </row>
    <row r="45" spans="1:15" ht="12.75">
      <c r="A45" s="355"/>
      <c r="B45" s="265" t="s">
        <v>62</v>
      </c>
      <c r="C45" s="271"/>
      <c r="D45" s="282">
        <v>0.7206949809713938</v>
      </c>
      <c r="E45" s="282">
        <v>10.792812904097332</v>
      </c>
      <c r="F45" s="282" t="s">
        <v>135</v>
      </c>
      <c r="G45" s="282">
        <v>5.4557978873681865</v>
      </c>
      <c r="H45" s="282">
        <v>42.7164501316375</v>
      </c>
      <c r="I45" s="282">
        <v>7.0023368570801825</v>
      </c>
      <c r="J45" s="282">
        <v>10.884110579819762</v>
      </c>
      <c r="K45" s="282">
        <v>21.996806452719877</v>
      </c>
      <c r="L45" s="282" t="s">
        <v>144</v>
      </c>
      <c r="M45" s="282">
        <v>100</v>
      </c>
      <c r="N45" s="298"/>
      <c r="O45" s="298"/>
    </row>
    <row r="46" spans="1:15" ht="12.75">
      <c r="A46" s="355"/>
      <c r="B46" s="265" t="s">
        <v>63</v>
      </c>
      <c r="C46" s="271"/>
      <c r="D46" s="282">
        <v>3.8254443298512455</v>
      </c>
      <c r="E46" s="282">
        <v>16.50774769530582</v>
      </c>
      <c r="F46" s="282" t="s">
        <v>135</v>
      </c>
      <c r="G46" s="282" t="s">
        <v>223</v>
      </c>
      <c r="H46" s="282">
        <v>33.731105304118394</v>
      </c>
      <c r="I46" s="282" t="s">
        <v>135</v>
      </c>
      <c r="J46" s="282">
        <v>15.3194935683689</v>
      </c>
      <c r="K46" s="282">
        <v>29.603852018703293</v>
      </c>
      <c r="L46" s="282">
        <v>1.012357083652331</v>
      </c>
      <c r="M46" s="282">
        <v>100</v>
      </c>
      <c r="N46" s="298"/>
      <c r="O46" s="298"/>
    </row>
    <row r="47" spans="1:15" ht="12.75">
      <c r="A47" s="356"/>
      <c r="B47" s="265" t="s">
        <v>192</v>
      </c>
      <c r="C47" s="271"/>
      <c r="D47" s="282">
        <v>3.0852587840651906</v>
      </c>
      <c r="E47" s="282">
        <v>8.025691473734168</v>
      </c>
      <c r="F47" s="282" t="s">
        <v>189</v>
      </c>
      <c r="G47" s="282">
        <v>15.9</v>
      </c>
      <c r="H47" s="282">
        <v>18.08</v>
      </c>
      <c r="I47" s="282" t="s">
        <v>189</v>
      </c>
      <c r="J47" s="282">
        <v>33.46</v>
      </c>
      <c r="K47" s="282">
        <v>20.18</v>
      </c>
      <c r="L47" s="282" t="s">
        <v>144</v>
      </c>
      <c r="M47" s="282">
        <v>100</v>
      </c>
      <c r="N47" s="298"/>
      <c r="O47" s="298"/>
    </row>
    <row r="48" spans="1:15" ht="12.75">
      <c r="A48" s="356"/>
      <c r="B48" s="287" t="s">
        <v>64</v>
      </c>
      <c r="C48" s="288"/>
      <c r="D48" s="289">
        <v>2.3883028658561756</v>
      </c>
      <c r="E48" s="289">
        <v>16.048328651240055</v>
      </c>
      <c r="F48" s="289" t="s">
        <v>135</v>
      </c>
      <c r="G48" s="289">
        <v>28.202492189706003</v>
      </c>
      <c r="H48" s="289">
        <v>31.973835649296472</v>
      </c>
      <c r="I48" s="289" t="s">
        <v>135</v>
      </c>
      <c r="J48" s="289">
        <v>10.406581100396375</v>
      </c>
      <c r="K48" s="289">
        <v>9.427935572201802</v>
      </c>
      <c r="L48" s="289">
        <v>1.5525239713031145</v>
      </c>
      <c r="M48" s="289">
        <v>100</v>
      </c>
      <c r="N48" s="298"/>
      <c r="O48" s="298"/>
    </row>
    <row r="49" spans="2:3" ht="12.75">
      <c r="B49" s="265"/>
      <c r="C49" s="266"/>
    </row>
    <row r="50" spans="2:13" ht="75.75" customHeight="1">
      <c r="B50" s="344" t="s">
        <v>226</v>
      </c>
      <c r="C50" s="344"/>
      <c r="D50" s="345"/>
      <c r="E50" s="345"/>
      <c r="F50" s="345"/>
      <c r="G50" s="345"/>
      <c r="H50" s="345"/>
      <c r="I50" s="345"/>
      <c r="J50" s="345"/>
      <c r="K50" s="345"/>
      <c r="L50" s="345"/>
      <c r="M50" s="345"/>
    </row>
    <row r="51" spans="2:15" ht="12.75">
      <c r="B51" s="19" t="s">
        <v>27</v>
      </c>
      <c r="C51" s="22"/>
      <c r="M51" s="279"/>
      <c r="N51" s="302"/>
      <c r="O51" s="302"/>
    </row>
    <row r="53" ht="12.75">
      <c r="E53" s="290"/>
    </row>
    <row r="85" ht="12.75">
      <c r="P85" s="302"/>
    </row>
  </sheetData>
  <sheetProtection/>
  <mergeCells count="11">
    <mergeCell ref="A43:A48"/>
    <mergeCell ref="B50:M50"/>
    <mergeCell ref="A8:A17"/>
    <mergeCell ref="B2:M2"/>
    <mergeCell ref="G4:H4"/>
    <mergeCell ref="J4:L4"/>
    <mergeCell ref="D39:F39"/>
    <mergeCell ref="G39:I39"/>
    <mergeCell ref="J39:L39"/>
    <mergeCell ref="J40:L40"/>
    <mergeCell ref="J41:L4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7:P37"/>
  <sheetViews>
    <sheetView zoomScalePageLayoutView="0" workbookViewId="0" topLeftCell="A7">
      <selection activeCell="D20" sqref="D20"/>
    </sheetView>
  </sheetViews>
  <sheetFormatPr defaultColWidth="9.140625" defaultRowHeight="12.75"/>
  <cols>
    <col min="1" max="1" width="12.7109375" style="316" customWidth="1"/>
    <col min="2" max="2" width="15.7109375" style="328" customWidth="1"/>
    <col min="3" max="3" width="14.7109375" style="316" customWidth="1"/>
    <col min="4" max="4" width="9.140625" style="328" customWidth="1"/>
    <col min="5" max="5" width="19.28125" style="316" customWidth="1"/>
    <col min="6" max="8" width="9.140625" style="316" customWidth="1"/>
    <col min="9" max="9" width="9.140625" style="325" customWidth="1"/>
    <col min="10" max="10" width="9.140625" style="316" customWidth="1"/>
    <col min="11" max="11" width="15.7109375" style="316" customWidth="1"/>
    <col min="12" max="219" width="9.140625" style="316" customWidth="1"/>
    <col min="220" max="220" width="12.140625" style="316" bestFit="1" customWidth="1"/>
    <col min="221" max="221" width="12.140625" style="316" customWidth="1"/>
    <col min="222" max="237" width="8.421875" style="316" customWidth="1"/>
    <col min="238" max="238" width="10.57421875" style="316" customWidth="1"/>
    <col min="239" max="240" width="9.140625" style="316" customWidth="1"/>
    <col min="241" max="241" width="12.140625" style="316" customWidth="1"/>
    <col min="242" max="243" width="8.421875" style="316" customWidth="1"/>
    <col min="244" max="251" width="9.140625" style="316" customWidth="1"/>
    <col min="252" max="252" width="12.140625" style="316" customWidth="1"/>
    <col min="253" max="16384" width="9.140625" style="316" customWidth="1"/>
  </cols>
  <sheetData>
    <row r="7" spans="2:15" ht="41.25" customHeight="1">
      <c r="B7" s="317" t="s">
        <v>288</v>
      </c>
      <c r="C7" s="318" t="s">
        <v>289</v>
      </c>
      <c r="D7" s="319" t="s">
        <v>290</v>
      </c>
      <c r="G7" s="404" t="s">
        <v>291</v>
      </c>
      <c r="H7" s="404"/>
      <c r="I7" s="404"/>
      <c r="J7" s="404"/>
      <c r="K7" s="404"/>
      <c r="L7" s="404"/>
      <c r="M7" s="404"/>
      <c r="N7" s="404"/>
      <c r="O7" s="404"/>
    </row>
    <row r="8" spans="1:9" ht="12.75">
      <c r="A8" s="320" t="s">
        <v>35</v>
      </c>
      <c r="B8" s="321">
        <f>VLOOKUP(A8,$F$8:$I$37,4,FALSE)</f>
        <v>8.835460583397259</v>
      </c>
      <c r="C8" s="322">
        <f>VLOOKUP(A8,$K$9:$P$38,5,FALSE)</f>
        <v>3.1427420718788</v>
      </c>
      <c r="D8" s="322">
        <f>VLOOKUP(A8,'[3]C_A1.1Data'!$B$5:$E$31,4,FALSE)</f>
        <v>-1.288160402191771</v>
      </c>
      <c r="E8" s="320" t="s">
        <v>35</v>
      </c>
      <c r="F8" s="316" t="s">
        <v>32</v>
      </c>
      <c r="G8" s="323">
        <v>0.25420708201158176</v>
      </c>
      <c r="H8" s="324">
        <v>0.33022212477409935</v>
      </c>
      <c r="I8" s="325">
        <f>'[4]NEAC_EAG2008'!W10</f>
        <v>7.601504276251758</v>
      </c>
    </row>
    <row r="9" spans="1:16" ht="12.75">
      <c r="A9" s="320" t="s">
        <v>61</v>
      </c>
      <c r="B9" s="321">
        <f aca="true" t="shared" si="0" ref="B9:B34">VLOOKUP(A9,$F$8:$I$37,4,FALSE)</f>
        <v>4.614660004674009</v>
      </c>
      <c r="C9" s="322">
        <f aca="true" t="shared" si="1" ref="C9:C33">VLOOKUP(A9,$K$9:$P$38,5,FALSE)</f>
        <v>2.125564358216458</v>
      </c>
      <c r="D9" s="322">
        <f>VLOOKUP(A9,'[3]C_A1.1Data'!$B$5:$E$31,4,FALSE)</f>
        <v>-0.6022385699027168</v>
      </c>
      <c r="E9" s="320" t="s">
        <v>186</v>
      </c>
      <c r="F9" s="316" t="s">
        <v>33</v>
      </c>
      <c r="G9" s="323">
        <v>0.10856921157634562</v>
      </c>
      <c r="H9" s="323">
        <v>0.17608111259592962</v>
      </c>
      <c r="I9" s="325">
        <f>'[4]NEAC_EAG2008'!W11</f>
        <v>6.7511901019584</v>
      </c>
      <c r="K9" s="316" t="s">
        <v>33</v>
      </c>
      <c r="L9" s="316">
        <v>2006</v>
      </c>
      <c r="N9" s="316">
        <v>6.704795637854616</v>
      </c>
      <c r="O9" s="316">
        <v>6.768332406285623</v>
      </c>
      <c r="P9" s="316">
        <v>-0.06353676843100686</v>
      </c>
    </row>
    <row r="10" spans="1:16" ht="12.75">
      <c r="A10" s="320" t="s">
        <v>63</v>
      </c>
      <c r="B10" s="321" t="e">
        <f t="shared" si="0"/>
        <v>#N/A</v>
      </c>
      <c r="C10" s="322">
        <f t="shared" si="1"/>
        <v>1.5058408941186059</v>
      </c>
      <c r="D10" s="322">
        <f>VLOOKUP(A10,'[3]C_A1.1Data'!$B$5:$E$31,4,FALSE)</f>
        <v>2.4038209577830045</v>
      </c>
      <c r="E10" s="320" t="s">
        <v>63</v>
      </c>
      <c r="F10" s="316" t="s">
        <v>34</v>
      </c>
      <c r="G10" s="323">
        <v>0.25300529842691366</v>
      </c>
      <c r="H10" s="323">
        <v>0.3175484426180263</v>
      </c>
      <c r="I10" s="325">
        <f>'[4]NEAC_EAG2008'!W12</f>
        <v>6.454314419111262</v>
      </c>
      <c r="K10" s="316" t="s">
        <v>34</v>
      </c>
      <c r="L10" s="316">
        <v>2006</v>
      </c>
      <c r="N10" s="316">
        <v>4.138224482945525</v>
      </c>
      <c r="O10" s="316">
        <v>4.009052869590022</v>
      </c>
      <c r="P10" s="316">
        <v>0.12917161335550276</v>
      </c>
    </row>
    <row r="11" spans="1:16" ht="12.75" customHeight="1">
      <c r="A11" s="320" t="s">
        <v>56</v>
      </c>
      <c r="B11" s="321">
        <f t="shared" si="0"/>
        <v>8.791997325047655</v>
      </c>
      <c r="C11" s="322">
        <f t="shared" si="1"/>
        <v>1.752060109529726</v>
      </c>
      <c r="D11" s="322">
        <f>VLOOKUP(A11,'[3]C_A1.1Data'!$B$5:$E$31,4,FALSE)</f>
        <v>4.936759449463999</v>
      </c>
      <c r="E11" s="320" t="s">
        <v>56</v>
      </c>
      <c r="F11" s="316" t="s">
        <v>35</v>
      </c>
      <c r="G11" s="323">
        <v>0.38120056069803204</v>
      </c>
      <c r="H11" s="323">
        <v>0.46955516653200463</v>
      </c>
      <c r="I11" s="325">
        <f>'[4]NEAC_EAG2008'!W13</f>
        <v>8.835460583397259</v>
      </c>
      <c r="K11" s="316" t="s">
        <v>35</v>
      </c>
      <c r="L11" s="316">
        <v>2006</v>
      </c>
      <c r="N11" s="316">
        <v>2.266145289571014</v>
      </c>
      <c r="O11" s="316">
        <v>3.1427420718788</v>
      </c>
      <c r="P11" s="316">
        <v>-0.8765967823077858</v>
      </c>
    </row>
    <row r="12" spans="1:16" ht="12.75">
      <c r="A12" s="320" t="s">
        <v>37</v>
      </c>
      <c r="B12" s="321">
        <f t="shared" si="0"/>
        <v>9.364396094017769</v>
      </c>
      <c r="C12" s="322">
        <f t="shared" si="1"/>
        <v>9.349862650438496</v>
      </c>
      <c r="D12" s="322">
        <f>VLOOKUP(A12,'[3]C_A1.1Data'!$B$5:$E$31,4,FALSE)</f>
        <v>10.559565129206234</v>
      </c>
      <c r="E12" s="320" t="s">
        <v>37</v>
      </c>
      <c r="F12" s="316" t="s">
        <v>36</v>
      </c>
      <c r="G12" s="323">
        <v>0.10390571616837502</v>
      </c>
      <c r="H12" s="323">
        <v>0.1352204356695775</v>
      </c>
      <c r="I12" s="325">
        <f>'[4]NEAC_EAG2008'!W14</f>
        <v>3.1314719501202486</v>
      </c>
      <c r="K12" s="316" t="s">
        <v>36</v>
      </c>
      <c r="L12" s="316">
        <v>2006</v>
      </c>
      <c r="N12" s="316">
        <v>4.733253031981981</v>
      </c>
      <c r="O12" s="316">
        <v>3.956924729586021</v>
      </c>
      <c r="P12" s="316">
        <v>0.7763283023959602</v>
      </c>
    </row>
    <row r="13" spans="1:16" ht="12.75">
      <c r="A13" s="320" t="s">
        <v>44</v>
      </c>
      <c r="B13" s="321">
        <f t="shared" si="0"/>
        <v>9.713127581459634</v>
      </c>
      <c r="C13" s="322">
        <f t="shared" si="1"/>
        <v>-1.4703552995878795</v>
      </c>
      <c r="D13" s="322">
        <f>VLOOKUP(A13,'[3]C_A1.1Data'!$B$5:$E$31,4,FALSE)</f>
        <v>10.446423155957234</v>
      </c>
      <c r="E13" s="320" t="s">
        <v>44</v>
      </c>
      <c r="F13" s="316" t="s">
        <v>37</v>
      </c>
      <c r="G13" s="323">
        <v>0.2535526645966439</v>
      </c>
      <c r="H13" s="323">
        <v>0.34719662553682157</v>
      </c>
      <c r="I13" s="325">
        <f>'[4]NEAC_EAG2008'!W15</f>
        <v>9.364396094017769</v>
      </c>
      <c r="K13" s="316" t="s">
        <v>37</v>
      </c>
      <c r="L13" s="316">
        <v>2006</v>
      </c>
      <c r="N13" s="316">
        <v>8.095577099303483</v>
      </c>
      <c r="O13" s="316">
        <v>9.349862650438496</v>
      </c>
      <c r="P13" s="316">
        <v>-1.2542855511350126</v>
      </c>
    </row>
    <row r="14" spans="1:16" ht="12.75">
      <c r="A14" s="320" t="s">
        <v>38</v>
      </c>
      <c r="B14" s="321">
        <f t="shared" si="0"/>
        <v>4.986933200166</v>
      </c>
      <c r="C14" s="322">
        <f t="shared" si="1"/>
        <v>3.2876626154654858</v>
      </c>
      <c r="D14" s="322">
        <f>VLOOKUP(A14,'[3]C_A1.1Data'!$B$5:$E$31,4,FALSE)</f>
        <v>12.58287696680587</v>
      </c>
      <c r="E14" s="320" t="s">
        <v>38</v>
      </c>
      <c r="F14" s="316" t="s">
        <v>38</v>
      </c>
      <c r="G14" s="323">
        <v>0.30154805418189634</v>
      </c>
      <c r="H14" s="323">
        <v>0.35141738618355634</v>
      </c>
      <c r="I14" s="325">
        <f>'[4]NEAC_EAG2008'!W16</f>
        <v>4.986933200166</v>
      </c>
      <c r="K14" s="316" t="s">
        <v>38</v>
      </c>
      <c r="L14" s="316">
        <v>2006</v>
      </c>
      <c r="N14" s="316">
        <v>1.9084006838086864</v>
      </c>
      <c r="O14" s="316">
        <v>3.2876626154654858</v>
      </c>
      <c r="P14" s="316">
        <v>-1.3792619316567993</v>
      </c>
    </row>
    <row r="15" spans="1:16" ht="12.75">
      <c r="A15" s="320" t="s">
        <v>60</v>
      </c>
      <c r="B15" s="321">
        <f>VLOOKUP(A15,$F$8:$I$37,4,FALSE)</f>
        <v>6.94995692840375</v>
      </c>
      <c r="C15" s="322">
        <f>VLOOKUP(A15,$K$9:$P$38,5,FALSE)</f>
        <v>1.3629826402737137</v>
      </c>
      <c r="D15" s="322">
        <f>VLOOKUP(A15,'[3]C_A1.1Data'!$B$5:$E$31,4,FALSE)</f>
        <v>13.56471801919922</v>
      </c>
      <c r="E15" s="320" t="s">
        <v>60</v>
      </c>
      <c r="F15" s="316" t="s">
        <v>39</v>
      </c>
      <c r="G15" s="323">
        <v>0.20597753782021666</v>
      </c>
      <c r="H15" s="323">
        <v>0.26175808260300315</v>
      </c>
      <c r="I15" s="325">
        <f>'[4]NEAC_EAG2008'!W17</f>
        <v>5.5780544782786485</v>
      </c>
      <c r="K15" s="316" t="s">
        <v>39</v>
      </c>
      <c r="L15" s="316">
        <v>2006</v>
      </c>
      <c r="N15" s="316">
        <v>4.66127976825635</v>
      </c>
      <c r="O15" s="316">
        <v>4.931977470674724</v>
      </c>
      <c r="P15" s="316">
        <v>-0.2706977024183743</v>
      </c>
    </row>
    <row r="16" spans="1:16" ht="12.75">
      <c r="A16" s="320" t="s">
        <v>54</v>
      </c>
      <c r="B16" s="321">
        <f t="shared" si="0"/>
        <v>5.157070988765351</v>
      </c>
      <c r="C16" s="322">
        <f t="shared" si="1"/>
        <v>4.045960294373774</v>
      </c>
      <c r="D16" s="322">
        <f>VLOOKUP(A16,'[3]C_A1.1Data'!$B$5:$E$31,4,FALSE)</f>
        <v>14.199365410894917</v>
      </c>
      <c r="E16" s="320" t="s">
        <v>54</v>
      </c>
      <c r="F16" s="316" t="s">
        <v>40</v>
      </c>
      <c r="G16" s="323">
        <v>0.2300001587809766</v>
      </c>
      <c r="H16" s="323">
        <v>0.23946419830003116</v>
      </c>
      <c r="I16" s="325">
        <f>'[4]NEAC_EAG2008'!W18</f>
        <v>0.9464039519054557</v>
      </c>
      <c r="K16" s="316" t="s">
        <v>40</v>
      </c>
      <c r="L16" s="316">
        <v>2006</v>
      </c>
      <c r="N16" s="316">
        <v>3.2928678423620426</v>
      </c>
      <c r="O16" s="316">
        <v>3.3206419343372815</v>
      </c>
      <c r="P16" s="316">
        <v>-0.027774091975238946</v>
      </c>
    </row>
    <row r="17" spans="1:16" ht="12.75">
      <c r="A17" s="320" t="s">
        <v>34</v>
      </c>
      <c r="B17" s="321">
        <f>VLOOKUP(A17,$F$8:$I$37,4,FALSE)</f>
        <v>6.454314419111262</v>
      </c>
      <c r="C17" s="322">
        <f>VLOOKUP(A17,$K$9:$P$38,5,FALSE)</f>
        <v>4.009052869590022</v>
      </c>
      <c r="D17" s="322">
        <f>VLOOKUP(A17,'[3]C_A1.1Data'!$B$5:$E$31,4,FALSE)</f>
        <v>14.337132595515758</v>
      </c>
      <c r="E17" s="320" t="s">
        <v>34</v>
      </c>
      <c r="F17" s="316" t="s">
        <v>41</v>
      </c>
      <c r="G17" s="323">
        <v>0.16799266553200146</v>
      </c>
      <c r="H17" s="323">
        <v>0.221650467447149</v>
      </c>
      <c r="I17" s="325">
        <f>'[4]NEAC_EAG2008'!W19</f>
        <v>5.365780191514754</v>
      </c>
      <c r="K17" s="316" t="s">
        <v>42</v>
      </c>
      <c r="L17" s="316">
        <v>2006</v>
      </c>
      <c r="N17" s="316">
        <v>3.498061515993591</v>
      </c>
      <c r="O17" s="316">
        <v>2.355995442031002</v>
      </c>
      <c r="P17" s="316">
        <v>1.1420660739625887</v>
      </c>
    </row>
    <row r="18" spans="1:16" ht="12.75">
      <c r="A18" s="320" t="s">
        <v>52</v>
      </c>
      <c r="B18" s="321">
        <f>VLOOKUP(A18,$F$8:$I$37,4,FALSE)</f>
        <v>5.538993637471706</v>
      </c>
      <c r="C18" s="322">
        <f>VLOOKUP(A18,$K$9:$P$38,5,FALSE)</f>
        <v>3.4862704458217735</v>
      </c>
      <c r="D18" s="322">
        <f>VLOOKUP(A18,'[3]C_A1.1Data'!$B$5:$E$31,4,FALSE)</f>
        <v>14.642047216990143</v>
      </c>
      <c r="E18" s="320" t="s">
        <v>52</v>
      </c>
      <c r="F18" s="316" t="s">
        <v>42</v>
      </c>
      <c r="G18" s="323">
        <v>0.13167533097081588</v>
      </c>
      <c r="H18" s="323">
        <v>0.1769959380757929</v>
      </c>
      <c r="I18" s="325">
        <f>'[4]NEAC_EAG2008'!W20</f>
        <v>4.532060710497701</v>
      </c>
      <c r="K18" s="316" t="s">
        <v>43</v>
      </c>
      <c r="L18" s="316">
        <v>2006</v>
      </c>
      <c r="N18" s="316">
        <v>7.210808266615729</v>
      </c>
      <c r="O18" s="316">
        <v>7.951518916543293</v>
      </c>
      <c r="P18" s="316">
        <v>-0.7407106499275642</v>
      </c>
    </row>
    <row r="19" spans="1:16" ht="12.75">
      <c r="A19" s="320" t="s">
        <v>57</v>
      </c>
      <c r="B19" s="321">
        <f>VLOOKUP(A19,$F$8:$I$37,4,FALSE)</f>
        <v>2.533795093397101</v>
      </c>
      <c r="C19" s="322">
        <f>VLOOKUP(A19,$K$9:$P$38,5,FALSE)</f>
        <v>2.095120246372076</v>
      </c>
      <c r="D19" s="322">
        <f>VLOOKUP(A19,'[3]C_A1.1Data'!$B$5:$E$31,4,FALSE)</f>
        <v>15.068745154855005</v>
      </c>
      <c r="E19" s="320" t="s">
        <v>57</v>
      </c>
      <c r="F19" s="316" t="s">
        <v>43</v>
      </c>
      <c r="G19" s="323">
        <v>0.2097414974318149</v>
      </c>
      <c r="H19" s="323">
        <v>0.2950116534447526</v>
      </c>
      <c r="I19" s="325">
        <f>'[4]NEAC_EAG2008'!W21</f>
        <v>8.527015601293773</v>
      </c>
      <c r="K19" s="316" t="s">
        <v>44</v>
      </c>
      <c r="L19" s="316">
        <v>2006</v>
      </c>
      <c r="N19" s="316">
        <v>-0.6490143466255489</v>
      </c>
      <c r="O19" s="316">
        <v>-1.4703552995878795</v>
      </c>
      <c r="P19" s="316">
        <v>0.8213409529623306</v>
      </c>
    </row>
    <row r="20" spans="1:16" ht="12.75">
      <c r="A20" s="320" t="s">
        <v>59</v>
      </c>
      <c r="B20" s="321">
        <f t="shared" si="0"/>
        <v>2.944044839838406</v>
      </c>
      <c r="C20" s="322" t="e">
        <f t="shared" si="1"/>
        <v>#N/A</v>
      </c>
      <c r="D20" s="322">
        <f>VLOOKUP(A20,'[3]C_A1.1Data'!$B$5:$E$31,4,FALSE)</f>
        <v>15.216225147990814</v>
      </c>
      <c r="E20" s="320" t="s">
        <v>59</v>
      </c>
      <c r="F20" s="316" t="s">
        <v>44</v>
      </c>
      <c r="G20" s="323">
        <v>0.21099122267568626</v>
      </c>
      <c r="H20" s="323">
        <v>0.3081224984902826</v>
      </c>
      <c r="I20" s="325">
        <f>'[4]NEAC_EAG2008'!W22</f>
        <v>9.713127581459634</v>
      </c>
      <c r="K20" s="316" t="s">
        <v>63</v>
      </c>
      <c r="L20" s="316">
        <v>2006</v>
      </c>
      <c r="N20" s="316">
        <v>1.5708643141526935</v>
      </c>
      <c r="O20" s="316">
        <v>1.5058408941186059</v>
      </c>
      <c r="P20" s="316">
        <v>0.06502342003408756</v>
      </c>
    </row>
    <row r="21" spans="1:16" ht="12.75">
      <c r="A21" s="320" t="s">
        <v>39</v>
      </c>
      <c r="B21" s="321">
        <f t="shared" si="0"/>
        <v>5.5780544782786485</v>
      </c>
      <c r="C21" s="322">
        <f t="shared" si="1"/>
        <v>4.931977470674724</v>
      </c>
      <c r="D21" s="322">
        <f>VLOOKUP(A21,'[3]C_A1.1Data'!$B$5:$E$31,4,FALSE)</f>
        <v>15.978235271817894</v>
      </c>
      <c r="E21" s="320" t="s">
        <v>39</v>
      </c>
      <c r="F21" s="316" t="s">
        <v>45</v>
      </c>
      <c r="G21" s="323">
        <v>0.08593175711471417</v>
      </c>
      <c r="H21" s="323">
        <v>0.1287244751484168</v>
      </c>
      <c r="I21" s="325">
        <f>'[4]NEAC_EAG2008'!W23</f>
        <v>4.279271803370264</v>
      </c>
      <c r="K21" s="316" t="s">
        <v>45</v>
      </c>
      <c r="L21" s="316">
        <v>2006</v>
      </c>
      <c r="N21" s="316">
        <v>11.661367653693137</v>
      </c>
      <c r="O21" s="316">
        <v>11.339410577848913</v>
      </c>
      <c r="P21" s="316">
        <v>0.3219570758442245</v>
      </c>
    </row>
    <row r="22" spans="1:16" ht="12.75">
      <c r="A22" s="320" t="s">
        <v>53</v>
      </c>
      <c r="B22" s="321">
        <f t="shared" si="0"/>
        <v>7.038499963008377</v>
      </c>
      <c r="C22" s="322">
        <f t="shared" si="1"/>
        <v>4.186227962261039</v>
      </c>
      <c r="D22" s="322">
        <f>VLOOKUP(A22,'[3]C_A1.1Data'!$B$5:$E$31,4,FALSE)</f>
        <v>16.868139798306824</v>
      </c>
      <c r="E22" s="320" t="s">
        <v>53</v>
      </c>
      <c r="F22" s="316" t="s">
        <v>46</v>
      </c>
      <c r="G22" s="323">
        <v>0.3062762719234672</v>
      </c>
      <c r="H22" s="323">
        <v>0.4047863749816473</v>
      </c>
      <c r="I22" s="325">
        <f>'[4]NEAC_EAG2008'!W24</f>
        <v>9.851010305818015</v>
      </c>
      <c r="K22" s="316" t="s">
        <v>48</v>
      </c>
      <c r="L22" s="316">
        <v>2006</v>
      </c>
      <c r="N22" s="316">
        <v>4.641437409428214</v>
      </c>
      <c r="O22" s="316">
        <v>4.3616542344488565</v>
      </c>
      <c r="P22" s="316">
        <v>0.27978317497935734</v>
      </c>
    </row>
    <row r="23" spans="1:16" ht="12.75">
      <c r="A23" s="320" t="s">
        <v>43</v>
      </c>
      <c r="B23" s="321">
        <f>VLOOKUP(A23,$F$8:$I$37,4,FALSE)</f>
        <v>8.527015601293773</v>
      </c>
      <c r="C23" s="322">
        <f>VLOOKUP(A23,$K$9:$P$38,5,FALSE)</f>
        <v>7.951518916543293</v>
      </c>
      <c r="D23" s="326">
        <f>VLOOKUP(A23,'[3]C_A1.1Data'!$B$5:$E$31,4,FALSE)</f>
        <v>17.562581252396964</v>
      </c>
      <c r="E23" s="320" t="s">
        <v>43</v>
      </c>
      <c r="F23" s="316" t="s">
        <v>47</v>
      </c>
      <c r="G23" s="323">
        <v>0.2247479683766721</v>
      </c>
      <c r="H23" s="323">
        <v>0.3293024481082362</v>
      </c>
      <c r="I23" s="325">
        <f>'[4]NEAC_EAG2008'!W25</f>
        <v>10.455447973156412</v>
      </c>
      <c r="K23" s="316" t="s">
        <v>50</v>
      </c>
      <c r="L23" s="316">
        <v>2006</v>
      </c>
      <c r="N23" s="316">
        <v>-1.0763027686593674</v>
      </c>
      <c r="O23" s="316">
        <v>-1.0687134806688476</v>
      </c>
      <c r="P23" s="316">
        <v>-0.007589287990519722</v>
      </c>
    </row>
    <row r="24" spans="1:16" ht="12.75">
      <c r="A24" s="320" t="s">
        <v>32</v>
      </c>
      <c r="B24" s="322">
        <f>VLOOKUP(A24,$F$8:$I$37,4,FALSE)</f>
        <v>7.601504276251758</v>
      </c>
      <c r="C24" s="322" t="e">
        <f>VLOOKUP(A24,$K$9:$P$38,5,FALSE)</f>
        <v>#N/A</v>
      </c>
      <c r="D24" s="326">
        <f>VLOOKUP(A24,'[3]C_A1.1Data'!$B$5:$E$31,4,FALSE)</f>
        <v>17.63546999845436</v>
      </c>
      <c r="E24" s="320" t="s">
        <v>32</v>
      </c>
      <c r="F24" s="316" t="s">
        <v>48</v>
      </c>
      <c r="G24" s="323">
        <v>0.18339677669518328</v>
      </c>
      <c r="H24" s="323">
        <v>0.23993207877571873</v>
      </c>
      <c r="I24" s="325">
        <f>'[4]NEAC_EAG2008'!W26</f>
        <v>5.653530208053545</v>
      </c>
      <c r="K24" s="316" t="s">
        <v>52</v>
      </c>
      <c r="L24" s="316">
        <v>2006</v>
      </c>
      <c r="N24" s="316">
        <v>2.7927788128568167</v>
      </c>
      <c r="O24" s="316">
        <v>3.4862704458217735</v>
      </c>
      <c r="P24" s="316">
        <v>-0.6934916329649568</v>
      </c>
    </row>
    <row r="25" spans="1:16" ht="12.75">
      <c r="A25" s="320" t="s">
        <v>42</v>
      </c>
      <c r="B25" s="321">
        <f t="shared" si="0"/>
        <v>4.532060710497701</v>
      </c>
      <c r="C25" s="322">
        <f t="shared" si="1"/>
        <v>2.355995442031002</v>
      </c>
      <c r="D25" s="322">
        <f>VLOOKUP(A25,'[3]C_A1.1Data'!$B$5:$E$31,4,FALSE)</f>
        <v>17.767642638581588</v>
      </c>
      <c r="E25" s="320" t="s">
        <v>42</v>
      </c>
      <c r="F25" s="316" t="s">
        <v>49</v>
      </c>
      <c r="G25" s="323">
        <v>0.1345954204489837</v>
      </c>
      <c r="H25" s="323">
        <v>0.15354683677708825</v>
      </c>
      <c r="I25" s="325">
        <f>'[4]NEAC_EAG2008'!W27</f>
        <v>1.8951416328104542</v>
      </c>
      <c r="K25" s="316" t="s">
        <v>53</v>
      </c>
      <c r="L25" s="316">
        <v>2006</v>
      </c>
      <c r="N25" s="316">
        <v>4.320564688891334</v>
      </c>
      <c r="O25" s="316">
        <v>4.186227962261039</v>
      </c>
      <c r="P25" s="316">
        <v>0.13433672663029483</v>
      </c>
    </row>
    <row r="26" spans="1:16" ht="12.75">
      <c r="A26" s="320" t="s">
        <v>58</v>
      </c>
      <c r="B26" s="321">
        <f>VLOOKUP(A26,$F$8:$I$37,4,FALSE)</f>
        <v>6.922973925782894</v>
      </c>
      <c r="C26" s="322">
        <f>VLOOKUP(A26,$K$9:$P$38,5,FALSE)</f>
        <v>3.65895440394349</v>
      </c>
      <c r="D26" s="322">
        <f>VLOOKUP(A26,'[3]C_A1.1Data'!$B$5:$E$31,4,FALSE)</f>
        <v>18.81963342617531</v>
      </c>
      <c r="E26" s="320" t="s">
        <v>58</v>
      </c>
      <c r="F26" s="316" t="s">
        <v>50</v>
      </c>
      <c r="G26" s="323">
        <v>0.24219467401285583</v>
      </c>
      <c r="H26" s="323">
        <v>0.3018937755890406</v>
      </c>
      <c r="I26" s="325">
        <f>'[4]NEAC_EAG2008'!W28</f>
        <v>5.96991015761848</v>
      </c>
      <c r="K26" s="316" t="s">
        <v>54</v>
      </c>
      <c r="L26" s="316">
        <v>2006</v>
      </c>
      <c r="N26" s="316">
        <v>4.265644930531259</v>
      </c>
      <c r="O26" s="316">
        <v>4.045960294373774</v>
      </c>
      <c r="P26" s="316">
        <v>0.2196846361574849</v>
      </c>
    </row>
    <row r="27" spans="1:16" ht="12.75">
      <c r="A27" s="320" t="s">
        <v>40</v>
      </c>
      <c r="B27" s="327">
        <v>1.7</v>
      </c>
      <c r="C27" s="322">
        <f t="shared" si="1"/>
        <v>3.3206419343372815</v>
      </c>
      <c r="D27" s="322">
        <f>VLOOKUP(A27,'[3]C_A1.1Data'!$B$5:$E$31,4,FALSE)</f>
        <v>19.561259289138732</v>
      </c>
      <c r="E27" s="320" t="s">
        <v>130</v>
      </c>
      <c r="F27" s="316" t="s">
        <v>51</v>
      </c>
      <c r="G27" s="323">
        <v>0.2661129388921849</v>
      </c>
      <c r="H27" s="323">
        <v>0.3832058092499635</v>
      </c>
      <c r="I27" s="325">
        <f>'[4]NEAC_EAG2008'!W29</f>
        <v>11.70928703577786</v>
      </c>
      <c r="K27" s="316" t="s">
        <v>55</v>
      </c>
      <c r="L27" s="316">
        <v>2006</v>
      </c>
      <c r="N27" s="316">
        <v>3.2149014267316076</v>
      </c>
      <c r="O27" s="316">
        <v>3.086251098416639</v>
      </c>
      <c r="P27" s="316">
        <v>0.12865032831496848</v>
      </c>
    </row>
    <row r="28" spans="1:16" ht="12.75">
      <c r="A28" s="320" t="s">
        <v>64</v>
      </c>
      <c r="B28" s="321" t="e">
        <f t="shared" si="0"/>
        <v>#N/A</v>
      </c>
      <c r="C28" s="322">
        <f t="shared" si="1"/>
        <v>9.266464407301399</v>
      </c>
      <c r="D28" s="322">
        <f>VLOOKUP(A28,'[3]C_A1.1Data'!$B$5:$E$31,4,FALSE)</f>
        <v>21.28105980052198</v>
      </c>
      <c r="E28" s="320" t="s">
        <v>64</v>
      </c>
      <c r="F28" s="316" t="s">
        <v>52</v>
      </c>
      <c r="G28" s="323">
        <v>0.2739004926681872</v>
      </c>
      <c r="H28" s="323">
        <v>0.3292904290429043</v>
      </c>
      <c r="I28" s="325">
        <f>'[4]NEAC_EAG2008'!W30</f>
        <v>5.538993637471706</v>
      </c>
      <c r="K28" s="316" t="s">
        <v>64</v>
      </c>
      <c r="L28" s="316">
        <v>2006</v>
      </c>
      <c r="N28" s="316">
        <v>9.154110067982256</v>
      </c>
      <c r="O28" s="316">
        <v>9.266464407301399</v>
      </c>
      <c r="P28" s="316">
        <v>-0.11235433931914329</v>
      </c>
    </row>
    <row r="29" spans="1:16" ht="12.75">
      <c r="A29" s="320" t="s">
        <v>50</v>
      </c>
      <c r="B29" s="321">
        <f>VLOOKUP(A29,$F$8:$I$37,4,FALSE)</f>
        <v>5.96991015761848</v>
      </c>
      <c r="C29" s="322">
        <f>VLOOKUP(A29,$K$9:$P$38,5,FALSE)</f>
        <v>-1.0687134806688476</v>
      </c>
      <c r="D29" s="322">
        <f>VLOOKUP(A29,'[3]C_A1.1Data'!$B$5:$E$31,4,FALSE)</f>
        <v>22.512504651174872</v>
      </c>
      <c r="E29" s="320" t="s">
        <v>50</v>
      </c>
      <c r="F29" s="316" t="s">
        <v>53</v>
      </c>
      <c r="G29" s="323">
        <v>0.1085345967669453</v>
      </c>
      <c r="H29" s="323">
        <v>0.17891959639702906</v>
      </c>
      <c r="I29" s="325">
        <f>'[4]NEAC_EAG2008'!W31</f>
        <v>7.038499963008377</v>
      </c>
      <c r="K29" s="316" t="s">
        <v>56</v>
      </c>
      <c r="L29" s="316">
        <v>2006</v>
      </c>
      <c r="N29" s="316">
        <v>2.299965786251878</v>
      </c>
      <c r="O29" s="316">
        <v>1.752060109529726</v>
      </c>
      <c r="P29" s="316">
        <v>0.5479056767221522</v>
      </c>
    </row>
    <row r="30" spans="1:16" ht="12.75">
      <c r="A30" s="320" t="s">
        <v>33</v>
      </c>
      <c r="B30" s="321">
        <f t="shared" si="0"/>
        <v>6.7511901019584</v>
      </c>
      <c r="C30" s="322">
        <f t="shared" si="1"/>
        <v>6.768332406285623</v>
      </c>
      <c r="D30" s="322">
        <f>VLOOKUP(A30,'[3]C_A1.1Data'!$B$5:$E$31,4,FALSE)</f>
        <v>22.59429339786025</v>
      </c>
      <c r="E30" s="320" t="s">
        <v>33</v>
      </c>
      <c r="F30" s="316" t="s">
        <v>54</v>
      </c>
      <c r="G30" s="323">
        <v>0.08323121271387092</v>
      </c>
      <c r="H30" s="323">
        <v>0.13480192260152443</v>
      </c>
      <c r="I30" s="325">
        <f>'[4]NEAC_EAG2008'!W32</f>
        <v>5.157070988765351</v>
      </c>
      <c r="K30" s="316" t="s">
        <v>57</v>
      </c>
      <c r="L30" s="316">
        <v>2006</v>
      </c>
      <c r="N30" s="316">
        <v>2.1509805204741923</v>
      </c>
      <c r="O30" s="316">
        <v>2.095120246372076</v>
      </c>
      <c r="P30" s="316">
        <v>0.055860274102116136</v>
      </c>
    </row>
    <row r="31" spans="1:16" ht="12.75">
      <c r="A31" s="316" t="s">
        <v>55</v>
      </c>
      <c r="B31" s="321">
        <f t="shared" si="0"/>
        <v>3.9055655486045047</v>
      </c>
      <c r="C31" s="322">
        <f t="shared" si="1"/>
        <v>3.086251098416639</v>
      </c>
      <c r="D31" s="322">
        <f>VLOOKUP(A31,'[3]C_A1.1Data'!$B$5:$E$31,4,FALSE)</f>
        <v>22.59208899186378</v>
      </c>
      <c r="E31" s="316" t="s">
        <v>55</v>
      </c>
      <c r="F31" s="316" t="s">
        <v>55</v>
      </c>
      <c r="G31" s="323">
        <v>0.10290983907708133</v>
      </c>
      <c r="H31" s="323">
        <v>0.14196549456312638</v>
      </c>
      <c r="I31" s="325">
        <f>'[4]NEAC_EAG2008'!W33</f>
        <v>3.9055655486045047</v>
      </c>
      <c r="K31" s="316" t="s">
        <v>58</v>
      </c>
      <c r="L31" s="316">
        <v>2006</v>
      </c>
      <c r="N31" s="316">
        <v>3.187714325361455</v>
      </c>
      <c r="O31" s="316">
        <v>3.65895440394349</v>
      </c>
      <c r="P31" s="316">
        <v>-0.471240078582035</v>
      </c>
    </row>
    <row r="32" spans="1:16" ht="12.75">
      <c r="A32" s="320" t="s">
        <v>48</v>
      </c>
      <c r="B32" s="321">
        <f t="shared" si="0"/>
        <v>5.653530208053545</v>
      </c>
      <c r="C32" s="322">
        <f t="shared" si="1"/>
        <v>4.3616542344488565</v>
      </c>
      <c r="D32" s="322">
        <f>VLOOKUP(A32,'[3]C_A1.1Data'!$B$5:$E$31,4,FALSE)</f>
        <v>23.03896075157659</v>
      </c>
      <c r="E32" s="320" t="s">
        <v>48</v>
      </c>
      <c r="F32" s="316" t="s">
        <v>56</v>
      </c>
      <c r="G32" s="323">
        <v>0.19689517775797163</v>
      </c>
      <c r="H32" s="323">
        <v>0.2848151510084482</v>
      </c>
      <c r="I32" s="325">
        <f>'[4]NEAC_EAG2008'!W34</f>
        <v>8.791997325047655</v>
      </c>
      <c r="K32" s="316" t="s">
        <v>60</v>
      </c>
      <c r="L32" s="316">
        <v>2006</v>
      </c>
      <c r="N32" s="316">
        <v>2.8444516996307243</v>
      </c>
      <c r="O32" s="316">
        <v>1.3629826402737137</v>
      </c>
      <c r="P32" s="316">
        <v>1.4814690593570106</v>
      </c>
    </row>
    <row r="33" spans="1:16" ht="12.75">
      <c r="A33" s="316" t="s">
        <v>36</v>
      </c>
      <c r="B33" s="321">
        <f t="shared" si="0"/>
        <v>3.1314719501202486</v>
      </c>
      <c r="C33" s="322">
        <f t="shared" si="1"/>
        <v>3.956924729586021</v>
      </c>
      <c r="D33" s="322">
        <f>VLOOKUP(A33,'[3]C_A1.1Data'!$B$5:$E$31,4,FALSE)</f>
        <v>26.960127452393827</v>
      </c>
      <c r="E33" s="316" t="s">
        <v>36</v>
      </c>
      <c r="F33" s="316" t="s">
        <v>57</v>
      </c>
      <c r="G33" s="323">
        <v>0.27991739661985504</v>
      </c>
      <c r="H33" s="323">
        <v>0.30525534755382605</v>
      </c>
      <c r="I33" s="325">
        <f>'[4]NEAC_EAG2008'!W35</f>
        <v>2.533795093397101</v>
      </c>
      <c r="K33" s="316" t="s">
        <v>61</v>
      </c>
      <c r="L33" s="316">
        <v>2006</v>
      </c>
      <c r="N33" s="316">
        <v>2.212634340537541</v>
      </c>
      <c r="O33" s="316">
        <v>2.125564358216458</v>
      </c>
      <c r="P33" s="316">
        <v>0.08706998232108276</v>
      </c>
    </row>
    <row r="34" spans="1:9" ht="12.75">
      <c r="A34" s="320" t="s">
        <v>45</v>
      </c>
      <c r="B34" s="321">
        <f t="shared" si="0"/>
        <v>4.279271803370264</v>
      </c>
      <c r="C34" s="322">
        <f>VLOOKUP(A34,$K$9:$P$38,5,FALSE)</f>
        <v>11.339410577848913</v>
      </c>
      <c r="D34" s="322">
        <f>VLOOKUP(A34,'[3]C_A1.1Data'!$B$5:$E$31,4,FALSE)</f>
        <v>28.44649732928302</v>
      </c>
      <c r="E34" s="320" t="s">
        <v>45</v>
      </c>
      <c r="F34" s="316" t="s">
        <v>58</v>
      </c>
      <c r="G34" s="323">
        <v>0.2292837572611694</v>
      </c>
      <c r="H34" s="323">
        <v>0.2985134962056023</v>
      </c>
      <c r="I34" s="325">
        <f>'[4]NEAC_EAG2008'!W36</f>
        <v>6.922973925782894</v>
      </c>
    </row>
    <row r="35" spans="6:9" ht="12.75">
      <c r="F35" s="316" t="s">
        <v>59</v>
      </c>
      <c r="G35" s="323">
        <v>0.07454458790127039</v>
      </c>
      <c r="H35" s="323">
        <v>0.10398503629965444</v>
      </c>
      <c r="I35" s="325">
        <f>'[4]NEAC_EAG2008'!W37</f>
        <v>2.944044839838406</v>
      </c>
    </row>
    <row r="36" spans="6:9" ht="12.75">
      <c r="F36" s="316" t="s">
        <v>60</v>
      </c>
      <c r="G36" s="329">
        <v>0.23664704280621657</v>
      </c>
      <c r="H36" s="323">
        <v>0.30614661209025407</v>
      </c>
      <c r="I36" s="325">
        <f>'[4]NEAC_EAG2008'!W38</f>
        <v>6.94995692840375</v>
      </c>
    </row>
    <row r="37" spans="6:9" ht="12.75">
      <c r="F37" s="316" t="s">
        <v>61</v>
      </c>
      <c r="G37" s="330">
        <v>0.34871623241947497</v>
      </c>
      <c r="H37" s="323">
        <v>0.39486283246621506</v>
      </c>
      <c r="I37" s="325">
        <f>'[4]NEAC_EAG2008'!W39</f>
        <v>4.614660004674009</v>
      </c>
    </row>
  </sheetData>
  <sheetProtection/>
  <mergeCells count="1">
    <mergeCell ref="G7:O7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O35"/>
  <sheetViews>
    <sheetView zoomScale="75" zoomScaleNormal="75" zoomScalePageLayoutView="0" workbookViewId="0" topLeftCell="A1">
      <selection activeCell="I34" sqref="I34"/>
    </sheetView>
  </sheetViews>
  <sheetFormatPr defaultColWidth="9.140625" defaultRowHeight="12.75"/>
  <cols>
    <col min="1" max="3" width="9.140625" style="200" customWidth="1"/>
    <col min="4" max="4" width="9.140625" style="239" customWidth="1"/>
    <col min="5" max="5" width="10.00390625" style="200" bestFit="1" customWidth="1"/>
    <col min="6" max="16384" width="9.140625" style="200" customWidth="1"/>
  </cols>
  <sheetData>
    <row r="2" ht="12.75">
      <c r="E2" s="240"/>
    </row>
    <row r="3" spans="1:5" ht="12.75">
      <c r="A3" s="241"/>
      <c r="C3" s="241"/>
      <c r="E3" s="242"/>
    </row>
    <row r="4" spans="1:5" ht="12.75">
      <c r="A4" s="241"/>
      <c r="C4" s="241"/>
      <c r="D4" s="243" t="s">
        <v>245</v>
      </c>
      <c r="E4" s="200" t="s">
        <v>246</v>
      </c>
    </row>
    <row r="5" spans="1:5" ht="12.75">
      <c r="A5" s="241" t="s">
        <v>32</v>
      </c>
      <c r="C5" s="226" t="s">
        <v>247</v>
      </c>
      <c r="D5" s="244">
        <f>VLOOKUP(A5,$H$9:$I$35,2,FALSE)</f>
        <v>17.63546999845436</v>
      </c>
      <c r="E5" s="229">
        <v>83.86795258529125</v>
      </c>
    </row>
    <row r="6" spans="1:15" ht="12" customHeight="1">
      <c r="A6" s="241" t="s">
        <v>33</v>
      </c>
      <c r="C6" s="226" t="s">
        <v>248</v>
      </c>
      <c r="D6" s="245">
        <f aca="true" t="shared" si="0" ref="D6:D31">VLOOKUP(A6,$H$9:$I$35,2,FALSE)</f>
        <v>22.59429339786025</v>
      </c>
      <c r="E6" s="229">
        <v>87.6773583268554</v>
      </c>
      <c r="G6" s="405" t="s">
        <v>249</v>
      </c>
      <c r="H6" s="405"/>
      <c r="I6" s="405"/>
      <c r="J6" s="405"/>
      <c r="K6" s="405"/>
      <c r="L6" s="405"/>
      <c r="M6" s="405"/>
      <c r="N6" s="405"/>
      <c r="O6" s="405"/>
    </row>
    <row r="7" spans="1:15" ht="12.75">
      <c r="A7" s="241" t="s">
        <v>34</v>
      </c>
      <c r="C7" s="226" t="s">
        <v>250</v>
      </c>
      <c r="D7" s="245">
        <f t="shared" si="0"/>
        <v>14.337132595515758</v>
      </c>
      <c r="E7" s="229">
        <v>84.5823810726117</v>
      </c>
      <c r="G7" s="405"/>
      <c r="H7" s="405"/>
      <c r="I7" s="405"/>
      <c r="J7" s="405"/>
      <c r="K7" s="405"/>
      <c r="L7" s="405"/>
      <c r="M7" s="405"/>
      <c r="N7" s="405"/>
      <c r="O7" s="405"/>
    </row>
    <row r="8" spans="1:5" ht="12.75">
      <c r="A8" s="241" t="s">
        <v>35</v>
      </c>
      <c r="C8" s="226" t="s">
        <v>251</v>
      </c>
      <c r="D8" s="245">
        <f t="shared" si="0"/>
        <v>-1.288160402191771</v>
      </c>
      <c r="E8" s="229">
        <v>79.07798612759449</v>
      </c>
    </row>
    <row r="9" spans="1:9" ht="12.75">
      <c r="A9" s="200" t="s">
        <v>36</v>
      </c>
      <c r="C9" s="226" t="s">
        <v>252</v>
      </c>
      <c r="D9" s="245">
        <f t="shared" si="0"/>
        <v>26.960127452393827</v>
      </c>
      <c r="E9" s="229">
        <v>94.52794383605094</v>
      </c>
      <c r="H9" s="200" t="s">
        <v>32</v>
      </c>
      <c r="I9" s="246">
        <v>17.63546999845436</v>
      </c>
    </row>
    <row r="10" spans="1:9" ht="12.75">
      <c r="A10" s="241" t="s">
        <v>37</v>
      </c>
      <c r="C10" s="226" t="s">
        <v>253</v>
      </c>
      <c r="D10" s="245">
        <f t="shared" si="0"/>
        <v>10.559565129206234</v>
      </c>
      <c r="E10" s="229">
        <v>91.31231015792281</v>
      </c>
      <c r="H10" s="200" t="s">
        <v>33</v>
      </c>
      <c r="I10" s="246">
        <v>22.59429339786025</v>
      </c>
    </row>
    <row r="11" spans="1:9" ht="12.75">
      <c r="A11" s="241" t="s">
        <v>38</v>
      </c>
      <c r="C11" s="226" t="s">
        <v>254</v>
      </c>
      <c r="D11" s="245">
        <f t="shared" si="0"/>
        <v>12.58287696680587</v>
      </c>
      <c r="E11" s="229">
        <v>91.85454916480376</v>
      </c>
      <c r="H11" s="200" t="s">
        <v>34</v>
      </c>
      <c r="I11" s="246">
        <v>14.337132595515758</v>
      </c>
    </row>
    <row r="12" spans="1:9" ht="12.75">
      <c r="A12" s="241" t="s">
        <v>39</v>
      </c>
      <c r="C12" s="226" t="s">
        <v>255</v>
      </c>
      <c r="D12" s="245">
        <f t="shared" si="0"/>
        <v>15.978235271817894</v>
      </c>
      <c r="E12" s="229">
        <v>86.41920801828894</v>
      </c>
      <c r="H12" s="200" t="s">
        <v>35</v>
      </c>
      <c r="I12" s="246">
        <v>-1.288160402191771</v>
      </c>
    </row>
    <row r="13" spans="1:9" ht="12.75">
      <c r="A13" s="241" t="s">
        <v>40</v>
      </c>
      <c r="C13" s="226" t="s">
        <v>256</v>
      </c>
      <c r="D13" s="245">
        <f t="shared" si="0"/>
        <v>19.561259289138732</v>
      </c>
      <c r="E13" s="229">
        <v>88.68863469836359</v>
      </c>
      <c r="H13" s="200" t="s">
        <v>36</v>
      </c>
      <c r="I13" s="246">
        <v>26.960127452393827</v>
      </c>
    </row>
    <row r="14" spans="1:9" ht="12.75">
      <c r="A14" s="241" t="s">
        <v>42</v>
      </c>
      <c r="C14" s="226" t="s">
        <v>257</v>
      </c>
      <c r="D14" s="245">
        <f t="shared" si="0"/>
        <v>17.767642638581588</v>
      </c>
      <c r="E14" s="229">
        <v>90.11653193043423</v>
      </c>
      <c r="H14" s="200" t="s">
        <v>37</v>
      </c>
      <c r="I14" s="246">
        <v>10.559565129206234</v>
      </c>
    </row>
    <row r="15" spans="1:9" ht="12.75">
      <c r="A15" s="241" t="s">
        <v>43</v>
      </c>
      <c r="C15" s="226" t="s">
        <v>258</v>
      </c>
      <c r="D15" s="245">
        <f t="shared" si="0"/>
        <v>17.562581252396964</v>
      </c>
      <c r="E15" s="229">
        <v>87.45642840239353</v>
      </c>
      <c r="H15" s="200" t="s">
        <v>38</v>
      </c>
      <c r="I15" s="246">
        <v>12.58287696680587</v>
      </c>
    </row>
    <row r="16" spans="1:9" ht="12.75">
      <c r="A16" s="241" t="s">
        <v>44</v>
      </c>
      <c r="C16" s="226" t="s">
        <v>259</v>
      </c>
      <c r="D16" s="245">
        <f t="shared" si="0"/>
        <v>10.446423155957234</v>
      </c>
      <c r="E16" s="229">
        <v>79.7937555524982</v>
      </c>
      <c r="H16" s="200" t="s">
        <v>39</v>
      </c>
      <c r="I16" s="246">
        <v>15.978235271817894</v>
      </c>
    </row>
    <row r="17" spans="1:9" ht="12.75">
      <c r="A17" s="241" t="s">
        <v>45</v>
      </c>
      <c r="C17" s="226" t="s">
        <v>260</v>
      </c>
      <c r="D17" s="245">
        <f t="shared" si="0"/>
        <v>28.44649732928302</v>
      </c>
      <c r="E17" s="229">
        <v>86.45988666865495</v>
      </c>
      <c r="H17" s="200" t="s">
        <v>40</v>
      </c>
      <c r="I17" s="246">
        <v>19.561259289138732</v>
      </c>
    </row>
    <row r="18" spans="1:9" ht="12.75">
      <c r="A18" s="241" t="s">
        <v>48</v>
      </c>
      <c r="C18" s="226" t="s">
        <v>261</v>
      </c>
      <c r="D18" s="245">
        <f t="shared" si="0"/>
        <v>23.03896075157659</v>
      </c>
      <c r="E18" s="229">
        <v>97.51890489595408</v>
      </c>
      <c r="H18" s="200" t="s">
        <v>42</v>
      </c>
      <c r="I18" s="246">
        <v>17.767642638581588</v>
      </c>
    </row>
    <row r="19" spans="1:9" ht="12.75">
      <c r="A19" s="241" t="s">
        <v>50</v>
      </c>
      <c r="C19" s="226" t="s">
        <v>262</v>
      </c>
      <c r="D19" s="245">
        <f t="shared" si="0"/>
        <v>22.512504651174872</v>
      </c>
      <c r="E19" s="229">
        <v>87.01357466063348</v>
      </c>
      <c r="H19" s="200" t="s">
        <v>43</v>
      </c>
      <c r="I19" s="246">
        <v>17.562581252396964</v>
      </c>
    </row>
    <row r="20" spans="1:9" ht="12.75">
      <c r="A20" s="241" t="s">
        <v>52</v>
      </c>
      <c r="C20" s="226" t="s">
        <v>263</v>
      </c>
      <c r="D20" s="245">
        <f t="shared" si="0"/>
        <v>14.642047216990143</v>
      </c>
      <c r="E20" s="229">
        <v>84.45671686957337</v>
      </c>
      <c r="H20" s="200" t="s">
        <v>44</v>
      </c>
      <c r="I20" s="246">
        <v>10.446423155957234</v>
      </c>
    </row>
    <row r="21" spans="1:9" ht="12.75">
      <c r="A21" s="241" t="s">
        <v>53</v>
      </c>
      <c r="C21" s="226" t="s">
        <v>264</v>
      </c>
      <c r="D21" s="245">
        <f t="shared" si="0"/>
        <v>16.868139798306824</v>
      </c>
      <c r="E21" s="229">
        <v>85.26911628043257</v>
      </c>
      <c r="H21" s="200" t="s">
        <v>63</v>
      </c>
      <c r="I21" s="246">
        <v>2.4038209577830045</v>
      </c>
    </row>
    <row r="22" spans="1:9" ht="12.75">
      <c r="A22" s="241" t="s">
        <v>54</v>
      </c>
      <c r="C22" s="226" t="s">
        <v>265</v>
      </c>
      <c r="D22" s="245">
        <f t="shared" si="0"/>
        <v>14.199365410894917</v>
      </c>
      <c r="E22" s="229">
        <v>89.17070400920738</v>
      </c>
      <c r="H22" s="200" t="s">
        <v>45</v>
      </c>
      <c r="I22" s="246">
        <v>28.44649732928302</v>
      </c>
    </row>
    <row r="23" spans="1:9" ht="12.75">
      <c r="A23" s="200" t="s">
        <v>55</v>
      </c>
      <c r="C23" s="226" t="s">
        <v>266</v>
      </c>
      <c r="D23" s="245">
        <f t="shared" si="0"/>
        <v>22.59208899186378</v>
      </c>
      <c r="E23" s="229">
        <v>92.25546355138606</v>
      </c>
      <c r="H23" s="200" t="s">
        <v>48</v>
      </c>
      <c r="I23" s="246">
        <v>23.03896075157659</v>
      </c>
    </row>
    <row r="24" spans="1:9" ht="12.75">
      <c r="A24" s="241" t="s">
        <v>56</v>
      </c>
      <c r="C24" s="226" t="s">
        <v>267</v>
      </c>
      <c r="D24" s="245">
        <f t="shared" si="0"/>
        <v>4.936759449463999</v>
      </c>
      <c r="E24" s="229">
        <v>77.65249041654614</v>
      </c>
      <c r="H24" s="200" t="s">
        <v>50</v>
      </c>
      <c r="I24" s="247">
        <v>22.512504651174872</v>
      </c>
    </row>
    <row r="25" spans="1:9" ht="12.75">
      <c r="A25" s="241" t="s">
        <v>57</v>
      </c>
      <c r="C25" s="226" t="s">
        <v>268</v>
      </c>
      <c r="D25" s="245">
        <f t="shared" si="0"/>
        <v>15.068745154855005</v>
      </c>
      <c r="E25" s="229">
        <v>88.5975365078126</v>
      </c>
      <c r="H25" s="200" t="s">
        <v>52</v>
      </c>
      <c r="I25" s="246">
        <v>14.642047216990143</v>
      </c>
    </row>
    <row r="26" spans="1:9" ht="12.75">
      <c r="A26" s="241" t="s">
        <v>58</v>
      </c>
      <c r="C26" s="226" t="s">
        <v>269</v>
      </c>
      <c r="D26" s="245">
        <f t="shared" si="0"/>
        <v>18.81963342617531</v>
      </c>
      <c r="E26" s="248">
        <v>88.92408903312553</v>
      </c>
      <c r="H26" s="200" t="s">
        <v>53</v>
      </c>
      <c r="I26" s="246">
        <v>16.868139798306824</v>
      </c>
    </row>
    <row r="27" spans="1:9" ht="12.75">
      <c r="A27" s="241" t="s">
        <v>59</v>
      </c>
      <c r="C27" s="226" t="s">
        <v>270</v>
      </c>
      <c r="D27" s="245">
        <f t="shared" si="0"/>
        <v>15.216225147990814</v>
      </c>
      <c r="E27" s="229">
        <v>74.8108108108108</v>
      </c>
      <c r="H27" s="200" t="s">
        <v>54</v>
      </c>
      <c r="I27" s="246">
        <v>14.199365410894917</v>
      </c>
    </row>
    <row r="28" spans="1:9" ht="12.75">
      <c r="A28" s="241" t="s">
        <v>60</v>
      </c>
      <c r="C28" s="226" t="s">
        <v>271</v>
      </c>
      <c r="D28" s="244">
        <f>VLOOKUP(A28,$H$9:$I$35,2,FALSE)</f>
        <v>13.56471801919922</v>
      </c>
      <c r="E28" s="229">
        <v>83.1296992481203</v>
      </c>
      <c r="H28" s="200" t="s">
        <v>55</v>
      </c>
      <c r="I28" s="246">
        <v>22.59208899186378</v>
      </c>
    </row>
    <row r="29" spans="1:9" ht="12.75">
      <c r="A29" s="241" t="s">
        <v>61</v>
      </c>
      <c r="C29" s="226" t="s">
        <v>272</v>
      </c>
      <c r="D29" s="245">
        <f t="shared" si="0"/>
        <v>-0.6022385699027168</v>
      </c>
      <c r="E29" s="229">
        <v>68.04747589108075</v>
      </c>
      <c r="H29" s="200" t="s">
        <v>64</v>
      </c>
      <c r="I29" s="246">
        <v>21.28105980052198</v>
      </c>
    </row>
    <row r="30" spans="1:9" ht="12.75">
      <c r="A30" s="241" t="s">
        <v>63</v>
      </c>
      <c r="C30" s="226" t="s">
        <v>273</v>
      </c>
      <c r="D30" s="245">
        <f t="shared" si="0"/>
        <v>2.4038209577830045</v>
      </c>
      <c r="E30" s="229">
        <v>79.50079870287176</v>
      </c>
      <c r="H30" s="200" t="s">
        <v>56</v>
      </c>
      <c r="I30" s="246">
        <v>4.936759449463999</v>
      </c>
    </row>
    <row r="31" spans="1:9" ht="12.75">
      <c r="A31" s="241" t="s">
        <v>64</v>
      </c>
      <c r="C31" s="226" t="s">
        <v>274</v>
      </c>
      <c r="D31" s="245">
        <f t="shared" si="0"/>
        <v>21.28105980052198</v>
      </c>
      <c r="E31" s="229">
        <v>98.64364234397992</v>
      </c>
      <c r="H31" s="200" t="s">
        <v>57</v>
      </c>
      <c r="I31" s="246">
        <v>15.068745154855005</v>
      </c>
    </row>
    <row r="32" spans="1:9" ht="13.5">
      <c r="A32" s="249" t="s">
        <v>24</v>
      </c>
      <c r="E32" s="250"/>
      <c r="H32" s="200" t="s">
        <v>58</v>
      </c>
      <c r="I32" s="246">
        <v>18.81963342617531</v>
      </c>
    </row>
    <row r="33" spans="8:9" ht="12.75">
      <c r="H33" s="200" t="s">
        <v>59</v>
      </c>
      <c r="I33" s="246">
        <v>15.216225147990814</v>
      </c>
    </row>
    <row r="34" spans="8:9" ht="12.75">
      <c r="H34" s="200" t="s">
        <v>60</v>
      </c>
      <c r="I34" s="246">
        <v>13.56471801919922</v>
      </c>
    </row>
    <row r="35" spans="8:9" ht="12.75">
      <c r="H35" s="200" t="s">
        <v>61</v>
      </c>
      <c r="I35" s="246">
        <v>-0.6022385699027168</v>
      </c>
    </row>
  </sheetData>
  <sheetProtection/>
  <mergeCells count="1">
    <mergeCell ref="G6:O7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5"/>
  <sheetViews>
    <sheetView zoomScale="85" zoomScaleNormal="85" zoomScalePageLayoutView="0" workbookViewId="0" topLeftCell="A1">
      <selection activeCell="B2" sqref="B2:M2"/>
    </sheetView>
  </sheetViews>
  <sheetFormatPr defaultColWidth="9.140625" defaultRowHeight="12.75"/>
  <cols>
    <col min="1" max="1" width="5.8515625" style="251" customWidth="1"/>
    <col min="2" max="2" width="17.7109375" style="251" customWidth="1"/>
    <col min="3" max="3" width="4.28125" style="251" customWidth="1"/>
    <col min="4" max="5" width="11.7109375" style="251" customWidth="1"/>
    <col min="6" max="11" width="9.140625" style="251" customWidth="1"/>
    <col min="12" max="12" width="10.8515625" style="251" customWidth="1"/>
    <col min="13" max="13" width="11.00390625" style="251" customWidth="1"/>
    <col min="14" max="15" width="11.00390625" style="251" hidden="1" customWidth="1"/>
    <col min="16" max="16" width="0" style="251" hidden="1" customWidth="1"/>
    <col min="17" max="16384" width="9.140625" style="251" customWidth="1"/>
  </cols>
  <sheetData>
    <row r="1" spans="2:5" s="193" customFormat="1" ht="12.75">
      <c r="B1" s="193" t="s">
        <v>31</v>
      </c>
      <c r="D1" s="193">
        <v>2564</v>
      </c>
      <c r="E1" s="193">
        <v>2006</v>
      </c>
    </row>
    <row r="2" spans="2:15" ht="39.75" customHeight="1">
      <c r="B2" s="340" t="s">
        <v>285</v>
      </c>
      <c r="C2" s="340"/>
      <c r="D2" s="340"/>
      <c r="E2" s="340"/>
      <c r="F2" s="340"/>
      <c r="G2" s="340"/>
      <c r="H2" s="340"/>
      <c r="I2" s="340"/>
      <c r="J2" s="340"/>
      <c r="K2" s="340"/>
      <c r="L2" s="340"/>
      <c r="M2" s="340"/>
      <c r="N2" s="264"/>
      <c r="O2" s="264"/>
    </row>
    <row r="3" spans="2:15" ht="12.75">
      <c r="B3" s="265"/>
      <c r="C3" s="265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15" ht="63.75">
      <c r="B4" s="267"/>
      <c r="C4" s="303"/>
      <c r="D4" s="269" t="s">
        <v>0</v>
      </c>
      <c r="E4" s="269" t="s">
        <v>1</v>
      </c>
      <c r="F4" s="291"/>
      <c r="G4" s="331" t="s">
        <v>2</v>
      </c>
      <c r="H4" s="332"/>
      <c r="I4" s="269" t="s">
        <v>3</v>
      </c>
      <c r="J4" s="333" t="s">
        <v>4</v>
      </c>
      <c r="K4" s="334"/>
      <c r="L4" s="335"/>
      <c r="M4" s="269" t="s">
        <v>5</v>
      </c>
      <c r="N4" s="270"/>
      <c r="O4" s="270"/>
    </row>
    <row r="5" spans="2:15" ht="51">
      <c r="B5" s="265"/>
      <c r="C5" s="304"/>
      <c r="D5" s="272"/>
      <c r="E5" s="272"/>
      <c r="F5" s="169" t="s">
        <v>203</v>
      </c>
      <c r="G5" s="170" t="s">
        <v>204</v>
      </c>
      <c r="H5" s="273" t="s">
        <v>6</v>
      </c>
      <c r="I5" s="272"/>
      <c r="J5" s="274" t="s">
        <v>7</v>
      </c>
      <c r="K5" s="274" t="s">
        <v>8</v>
      </c>
      <c r="L5" s="275" t="s">
        <v>9</v>
      </c>
      <c r="M5" s="272"/>
      <c r="N5" s="169"/>
      <c r="O5" s="169"/>
    </row>
    <row r="6" spans="2:15" ht="12.75">
      <c r="B6" s="266"/>
      <c r="C6" s="271"/>
      <c r="D6" s="276" t="s">
        <v>10</v>
      </c>
      <c r="E6" s="276" t="s">
        <v>11</v>
      </c>
      <c r="F6" s="277" t="s">
        <v>12</v>
      </c>
      <c r="G6" s="277" t="s">
        <v>13</v>
      </c>
      <c r="H6" s="278" t="s">
        <v>14</v>
      </c>
      <c r="I6" s="276" t="s">
        <v>15</v>
      </c>
      <c r="J6" s="277" t="s">
        <v>16</v>
      </c>
      <c r="K6" s="277" t="s">
        <v>17</v>
      </c>
      <c r="L6" s="278" t="s">
        <v>18</v>
      </c>
      <c r="M6" s="276" t="s">
        <v>19</v>
      </c>
      <c r="N6" s="139"/>
      <c r="O6" s="139"/>
    </row>
    <row r="7" spans="2:13" ht="12.75">
      <c r="B7" s="279"/>
      <c r="C7" s="281"/>
      <c r="D7" s="280"/>
      <c r="E7" s="280"/>
      <c r="H7" s="281"/>
      <c r="I7" s="280"/>
      <c r="L7" s="281"/>
      <c r="M7" s="280"/>
    </row>
    <row r="8" spans="1:16" ht="12.75">
      <c r="A8" s="346" t="s">
        <v>180</v>
      </c>
      <c r="B8" s="265" t="s">
        <v>87</v>
      </c>
      <c r="C8" s="271"/>
      <c r="D8" s="282">
        <v>8.478785959315747</v>
      </c>
      <c r="E8" s="282">
        <v>20.568308867579667</v>
      </c>
      <c r="F8" s="282" t="s">
        <v>135</v>
      </c>
      <c r="G8" s="282" t="s">
        <v>135</v>
      </c>
      <c r="H8" s="282">
        <v>38.09058370569358</v>
      </c>
      <c r="I8" s="282">
        <v>2.212239618112925</v>
      </c>
      <c r="J8" s="282">
        <v>7.922096257827197</v>
      </c>
      <c r="K8" s="282">
        <v>22.72798559147088</v>
      </c>
      <c r="L8" s="282" t="s">
        <v>143</v>
      </c>
      <c r="M8" s="282">
        <v>100</v>
      </c>
      <c r="N8" s="87">
        <f>SUM(D8:F8)</f>
        <v>29.047094826895414</v>
      </c>
      <c r="O8" s="87">
        <f>SUM(G8:I8)</f>
        <v>40.30282332380651</v>
      </c>
      <c r="P8" s="290">
        <f>SUM(J8:L8)</f>
        <v>30.650081849298076</v>
      </c>
    </row>
    <row r="9" spans="1:16" ht="12.75">
      <c r="A9" s="338"/>
      <c r="B9" s="265" t="s">
        <v>33</v>
      </c>
      <c r="C9" s="271"/>
      <c r="D9" s="282" t="s">
        <v>222</v>
      </c>
      <c r="E9" s="282">
        <v>12.624291072630003</v>
      </c>
      <c r="F9" s="282">
        <v>0.7991246719789387</v>
      </c>
      <c r="G9" s="282">
        <v>52.19185688992931</v>
      </c>
      <c r="H9" s="282">
        <v>5.1887949514116105</v>
      </c>
      <c r="I9" s="282">
        <v>8.835406928335786</v>
      </c>
      <c r="J9" s="282">
        <v>8.860228179786892</v>
      </c>
      <c r="K9" s="282">
        <v>11.500297305927454</v>
      </c>
      <c r="L9" s="282" t="s">
        <v>143</v>
      </c>
      <c r="M9" s="282">
        <v>100</v>
      </c>
      <c r="N9" s="87">
        <f aca="true" t="shared" si="0" ref="N9:N37">SUM(D9:F9)</f>
        <v>13.423415744608942</v>
      </c>
      <c r="O9" s="87">
        <f aca="true" t="shared" si="1" ref="O9:O37">SUM(G9:I9)</f>
        <v>66.2160587696767</v>
      </c>
      <c r="P9" s="290">
        <f aca="true" t="shared" si="2" ref="P9:P37">SUM(J9:L9)</f>
        <v>20.360525485714348</v>
      </c>
    </row>
    <row r="10" spans="1:16" ht="12.75">
      <c r="A10" s="338"/>
      <c r="B10" s="265" t="s">
        <v>34</v>
      </c>
      <c r="C10" s="271"/>
      <c r="D10" s="282">
        <v>13.710657918512744</v>
      </c>
      <c r="E10" s="282">
        <v>19.408259419829584</v>
      </c>
      <c r="F10" s="282" t="s">
        <v>135</v>
      </c>
      <c r="G10" s="282">
        <v>8.89144712886848</v>
      </c>
      <c r="H10" s="282">
        <v>26.063156621748195</v>
      </c>
      <c r="I10" s="282">
        <v>1.3964051374041937</v>
      </c>
      <c r="J10" s="282">
        <v>13.920751816026966</v>
      </c>
      <c r="K10" s="282">
        <v>15.949037825338927</v>
      </c>
      <c r="L10" s="282">
        <v>0.6602841322709034</v>
      </c>
      <c r="M10" s="282">
        <v>100</v>
      </c>
      <c r="N10" s="87">
        <f t="shared" si="0"/>
        <v>33.11891733834233</v>
      </c>
      <c r="O10" s="87">
        <f t="shared" si="1"/>
        <v>36.35100888802087</v>
      </c>
      <c r="P10" s="290">
        <f t="shared" si="2"/>
        <v>30.530073773636794</v>
      </c>
    </row>
    <row r="11" spans="1:16" ht="12.75">
      <c r="A11" s="339"/>
      <c r="B11" s="265" t="s">
        <v>35</v>
      </c>
      <c r="C11" s="271"/>
      <c r="D11" s="282">
        <v>4.569998534534265</v>
      </c>
      <c r="E11" s="282">
        <v>10.562626114599421</v>
      </c>
      <c r="F11" s="282" t="s">
        <v>135</v>
      </c>
      <c r="G11" s="282" t="s">
        <v>223</v>
      </c>
      <c r="H11" s="282">
        <v>26.172090768693145</v>
      </c>
      <c r="I11" s="282">
        <v>15.433608765739667</v>
      </c>
      <c r="J11" s="305">
        <v>19.5468998079153</v>
      </c>
      <c r="K11" s="282">
        <v>23.787890743892955</v>
      </c>
      <c r="L11" s="282" t="s">
        <v>143</v>
      </c>
      <c r="M11" s="282">
        <v>100</v>
      </c>
      <c r="N11" s="87">
        <f t="shared" si="0"/>
        <v>15.132624649133685</v>
      </c>
      <c r="O11" s="87">
        <f t="shared" si="1"/>
        <v>41.605699534432816</v>
      </c>
      <c r="P11" s="290">
        <f t="shared" si="2"/>
        <v>43.334790551808254</v>
      </c>
    </row>
    <row r="12" spans="1:16" ht="12.75">
      <c r="A12" s="339"/>
      <c r="B12" s="265" t="s">
        <v>36</v>
      </c>
      <c r="C12" s="271"/>
      <c r="D12" s="282" t="s">
        <v>144</v>
      </c>
      <c r="E12" s="282">
        <v>6.055832323061617</v>
      </c>
      <c r="F12" s="282" t="s">
        <v>135</v>
      </c>
      <c r="G12" s="282">
        <v>49.490026572543655</v>
      </c>
      <c r="H12" s="282">
        <v>29.486199264664748</v>
      </c>
      <c r="I12" s="282" t="s">
        <v>135</v>
      </c>
      <c r="J12" s="282" t="s">
        <v>143</v>
      </c>
      <c r="K12" s="282">
        <v>14.761487426665077</v>
      </c>
      <c r="L12" s="282" t="s">
        <v>143</v>
      </c>
      <c r="M12" s="282">
        <v>100</v>
      </c>
      <c r="N12" s="87">
        <f t="shared" si="0"/>
        <v>6.055832323061617</v>
      </c>
      <c r="O12" s="87">
        <f t="shared" si="1"/>
        <v>78.9762258372084</v>
      </c>
      <c r="P12" s="290">
        <f t="shared" si="2"/>
        <v>14.761487426665077</v>
      </c>
    </row>
    <row r="13" spans="1:16" ht="12.75">
      <c r="A13" s="339"/>
      <c r="B13" s="265" t="s">
        <v>37</v>
      </c>
      <c r="C13" s="271"/>
      <c r="D13" s="282">
        <v>1.1621723249244704</v>
      </c>
      <c r="E13" s="282">
        <v>14.726700209100994</v>
      </c>
      <c r="F13" s="282">
        <v>0.7080162169086556</v>
      </c>
      <c r="G13" s="282">
        <v>46.50882127039985</v>
      </c>
      <c r="H13" s="282">
        <v>4.2857252410929245</v>
      </c>
      <c r="I13" s="282" t="s">
        <v>144</v>
      </c>
      <c r="J13" s="282">
        <v>9.108930104243075</v>
      </c>
      <c r="K13" s="282">
        <v>22.683322214220407</v>
      </c>
      <c r="L13" s="282">
        <v>0.6665399728831664</v>
      </c>
      <c r="M13" s="282">
        <v>100</v>
      </c>
      <c r="N13" s="87">
        <f t="shared" si="0"/>
        <v>16.59688875093412</v>
      </c>
      <c r="O13" s="87">
        <f t="shared" si="1"/>
        <v>50.794546511492776</v>
      </c>
      <c r="P13" s="290">
        <f t="shared" si="2"/>
        <v>32.45879229134665</v>
      </c>
    </row>
    <row r="14" spans="1:16" ht="12.75">
      <c r="A14" s="339"/>
      <c r="B14" s="265" t="s">
        <v>38</v>
      </c>
      <c r="C14" s="271"/>
      <c r="D14" s="282">
        <v>11.472478405308399</v>
      </c>
      <c r="E14" s="282">
        <v>11.065454385397437</v>
      </c>
      <c r="F14" s="282" t="s">
        <v>135</v>
      </c>
      <c r="G14" s="282" t="s">
        <v>135</v>
      </c>
      <c r="H14" s="282">
        <v>47.060870503989975</v>
      </c>
      <c r="I14" s="282" t="s">
        <v>144</v>
      </c>
      <c r="J14" s="282">
        <v>11.882548247918931</v>
      </c>
      <c r="K14" s="282">
        <v>17.103064524155307</v>
      </c>
      <c r="L14" s="282">
        <v>1.0225515634995896</v>
      </c>
      <c r="M14" s="282">
        <v>100</v>
      </c>
      <c r="N14" s="87">
        <f t="shared" si="0"/>
        <v>22.537932790705838</v>
      </c>
      <c r="O14" s="87">
        <f t="shared" si="1"/>
        <v>47.060870503989975</v>
      </c>
      <c r="P14" s="290">
        <f t="shared" si="2"/>
        <v>30.00816433557383</v>
      </c>
    </row>
    <row r="15" spans="1:16" ht="12.75">
      <c r="A15" s="339"/>
      <c r="B15" s="265" t="s">
        <v>39</v>
      </c>
      <c r="C15" s="271"/>
      <c r="D15" s="282">
        <v>12.774421924650682</v>
      </c>
      <c r="E15" s="282">
        <v>18.06397724045665</v>
      </c>
      <c r="F15" s="282" t="s">
        <v>135</v>
      </c>
      <c r="G15" s="282">
        <v>35.15863537614081</v>
      </c>
      <c r="H15" s="282">
        <v>9.201896714084521</v>
      </c>
      <c r="I15" s="282" t="s">
        <v>144</v>
      </c>
      <c r="J15" s="282">
        <v>9.577739443486086</v>
      </c>
      <c r="K15" s="282">
        <v>14.428950467351426</v>
      </c>
      <c r="L15" s="282">
        <v>0.7343773337923193</v>
      </c>
      <c r="M15" s="282">
        <v>100</v>
      </c>
      <c r="N15" s="87">
        <f t="shared" si="0"/>
        <v>30.838399165107333</v>
      </c>
      <c r="O15" s="87">
        <f t="shared" si="1"/>
        <v>44.36053209022533</v>
      </c>
      <c r="P15" s="290">
        <f t="shared" si="2"/>
        <v>24.741067244629832</v>
      </c>
    </row>
    <row r="16" spans="1:16" ht="12.75">
      <c r="A16" s="339"/>
      <c r="B16" s="265" t="s">
        <v>40</v>
      </c>
      <c r="C16" s="271"/>
      <c r="D16" s="282">
        <v>2.799557032115172</v>
      </c>
      <c r="E16" s="282">
        <v>10.710963455149502</v>
      </c>
      <c r="F16" s="282" t="s">
        <v>135</v>
      </c>
      <c r="G16" s="282">
        <v>49.09856035437431</v>
      </c>
      <c r="H16" s="282">
        <v>3.3576965669988925</v>
      </c>
      <c r="I16" s="282">
        <v>6.330011074197121</v>
      </c>
      <c r="J16" s="282">
        <v>10.383167220376523</v>
      </c>
      <c r="K16" s="282">
        <v>15.743078626799555</v>
      </c>
      <c r="L16" s="282">
        <v>1.5769656699889258</v>
      </c>
      <c r="M16" s="282">
        <v>100</v>
      </c>
      <c r="N16" s="87">
        <f t="shared" si="0"/>
        <v>13.510520487264674</v>
      </c>
      <c r="O16" s="87">
        <f t="shared" si="1"/>
        <v>58.78626799557032</v>
      </c>
      <c r="P16" s="290">
        <f t="shared" si="2"/>
        <v>27.703211517165006</v>
      </c>
    </row>
    <row r="17" spans="1:16" ht="12.75">
      <c r="A17" s="339"/>
      <c r="B17" s="265" t="s">
        <v>41</v>
      </c>
      <c r="C17" s="271"/>
      <c r="D17" s="282">
        <v>25.369996957932507</v>
      </c>
      <c r="E17" s="282">
        <v>12.04692566763907</v>
      </c>
      <c r="F17" s="282">
        <v>4.551325498853387</v>
      </c>
      <c r="G17" s="282">
        <v>4.436918043859236</v>
      </c>
      <c r="H17" s="282">
        <v>23.61084275421144</v>
      </c>
      <c r="I17" s="282">
        <v>6.737891877679786</v>
      </c>
      <c r="J17" s="282">
        <v>7.473875949292558</v>
      </c>
      <c r="K17" s="282">
        <v>15.297369711362277</v>
      </c>
      <c r="L17" s="282" t="s">
        <v>144</v>
      </c>
      <c r="M17" s="282">
        <v>100</v>
      </c>
      <c r="N17" s="87">
        <f t="shared" si="0"/>
        <v>41.96824812442496</v>
      </c>
      <c r="O17" s="87">
        <f t="shared" si="1"/>
        <v>34.78565267575046</v>
      </c>
      <c r="P17" s="290">
        <f t="shared" si="2"/>
        <v>22.771245660654834</v>
      </c>
    </row>
    <row r="18" spans="1:16" ht="12.75">
      <c r="A18" s="339"/>
      <c r="B18" s="265" t="s">
        <v>42</v>
      </c>
      <c r="C18" s="271"/>
      <c r="D18" s="282">
        <v>1.451939956611675</v>
      </c>
      <c r="E18" s="282">
        <v>16.82171063051047</v>
      </c>
      <c r="F18" s="282" t="s">
        <v>135</v>
      </c>
      <c r="G18" s="282">
        <v>39.890516620754966</v>
      </c>
      <c r="H18" s="282">
        <v>23.552649977727228</v>
      </c>
      <c r="I18" s="282">
        <v>1.9907889754042567</v>
      </c>
      <c r="J18" s="282" t="s">
        <v>144</v>
      </c>
      <c r="K18" s="282">
        <v>15.696722360342669</v>
      </c>
      <c r="L18" s="282" t="s">
        <v>144</v>
      </c>
      <c r="M18" s="282">
        <v>100</v>
      </c>
      <c r="N18" s="87">
        <f t="shared" si="0"/>
        <v>18.273650587122145</v>
      </c>
      <c r="O18" s="87">
        <f t="shared" si="1"/>
        <v>65.43395557388645</v>
      </c>
      <c r="P18" s="290">
        <f t="shared" si="2"/>
        <v>15.696722360342669</v>
      </c>
    </row>
    <row r="19" spans="2:16" ht="12.75">
      <c r="B19" s="265" t="s">
        <v>43</v>
      </c>
      <c r="C19" s="271"/>
      <c r="D19" s="282">
        <v>3.359752147623676</v>
      </c>
      <c r="E19" s="282">
        <v>24.24365940702166</v>
      </c>
      <c r="F19" s="282">
        <v>6.478870836520724</v>
      </c>
      <c r="G19" s="282">
        <v>20.889133176708032</v>
      </c>
      <c r="H19" s="282">
        <v>7.74273287299306</v>
      </c>
      <c r="I19" s="282">
        <v>11.545231800667569</v>
      </c>
      <c r="J19" s="282">
        <v>1.9300393998837455</v>
      </c>
      <c r="K19" s="282">
        <v>23.065828980412757</v>
      </c>
      <c r="L19" s="282">
        <v>0.7447513781687454</v>
      </c>
      <c r="M19" s="282">
        <v>100</v>
      </c>
      <c r="N19" s="87">
        <f t="shared" si="0"/>
        <v>34.08228239116606</v>
      </c>
      <c r="O19" s="87">
        <f t="shared" si="1"/>
        <v>40.17709785036866</v>
      </c>
      <c r="P19" s="290">
        <f t="shared" si="2"/>
        <v>25.74061975846525</v>
      </c>
    </row>
    <row r="20" spans="2:16" ht="12.75">
      <c r="B20" s="265" t="s">
        <v>44</v>
      </c>
      <c r="C20" s="271"/>
      <c r="D20" s="282">
        <v>17.622821452586596</v>
      </c>
      <c r="E20" s="282">
        <v>19.372608183173714</v>
      </c>
      <c r="F20" s="282" t="s">
        <v>144</v>
      </c>
      <c r="G20" s="282" t="s">
        <v>135</v>
      </c>
      <c r="H20" s="282">
        <v>23.39045770733325</v>
      </c>
      <c r="I20" s="282">
        <v>11.13712984217811</v>
      </c>
      <c r="J20" s="282">
        <v>9.410722559007816</v>
      </c>
      <c r="K20" s="282">
        <v>18.44033856726756</v>
      </c>
      <c r="L20" s="282">
        <v>0.5610943354727506</v>
      </c>
      <c r="M20" s="282">
        <v>100</v>
      </c>
      <c r="N20" s="87">
        <f t="shared" si="0"/>
        <v>36.99542963576031</v>
      </c>
      <c r="O20" s="87">
        <f t="shared" si="1"/>
        <v>34.52758754951136</v>
      </c>
      <c r="P20" s="290">
        <f t="shared" si="2"/>
        <v>28.412155461748124</v>
      </c>
    </row>
    <row r="21" spans="2:16" ht="12.75">
      <c r="B21" s="265" t="s">
        <v>45</v>
      </c>
      <c r="C21" s="271"/>
      <c r="D21" s="282">
        <v>12.922402928725482</v>
      </c>
      <c r="E21" s="282">
        <v>35.747171222238464</v>
      </c>
      <c r="F21" s="282" t="s">
        <v>144</v>
      </c>
      <c r="G21" s="282">
        <v>6.974433047018007</v>
      </c>
      <c r="H21" s="282">
        <v>30.988828519030655</v>
      </c>
      <c r="I21" s="282">
        <v>0.8903527624779707</v>
      </c>
      <c r="J21" s="282" t="s">
        <v>144</v>
      </c>
      <c r="K21" s="282">
        <v>11.465639793598168</v>
      </c>
      <c r="L21" s="282" t="s">
        <v>144</v>
      </c>
      <c r="M21" s="282">
        <v>100</v>
      </c>
      <c r="N21" s="87">
        <f t="shared" si="0"/>
        <v>48.669574150963946</v>
      </c>
      <c r="O21" s="87">
        <f t="shared" si="1"/>
        <v>38.85361432852663</v>
      </c>
      <c r="P21" s="290">
        <f t="shared" si="2"/>
        <v>11.465639793598168</v>
      </c>
    </row>
    <row r="22" spans="2:16" ht="12.75">
      <c r="B22" s="265" t="s">
        <v>46</v>
      </c>
      <c r="C22" s="271"/>
      <c r="D22" s="282" t="s">
        <v>223</v>
      </c>
      <c r="E22" s="282" t="s">
        <v>223</v>
      </c>
      <c r="F22" s="282" t="s">
        <v>223</v>
      </c>
      <c r="G22" s="282" t="s">
        <v>223</v>
      </c>
      <c r="H22" s="282">
        <v>58.0730701237478</v>
      </c>
      <c r="I22" s="282" t="s">
        <v>135</v>
      </c>
      <c r="J22" s="282">
        <v>9.310548025928108</v>
      </c>
      <c r="K22" s="282">
        <v>32.6163818503241</v>
      </c>
      <c r="L22" s="282" t="s">
        <v>143</v>
      </c>
      <c r="M22" s="282">
        <v>100</v>
      </c>
      <c r="N22" s="87">
        <f t="shared" si="0"/>
        <v>0</v>
      </c>
      <c r="O22" s="87">
        <f t="shared" si="1"/>
        <v>58.0730701237478</v>
      </c>
      <c r="P22" s="290">
        <f t="shared" si="2"/>
        <v>41.92692987625221</v>
      </c>
    </row>
    <row r="23" spans="2:16" ht="12.75">
      <c r="B23" s="265" t="s">
        <v>47</v>
      </c>
      <c r="C23" s="271"/>
      <c r="D23" s="282">
        <v>7.401795776430746</v>
      </c>
      <c r="E23" s="282">
        <v>10.713751986270138</v>
      </c>
      <c r="F23" s="282" t="s">
        <v>135</v>
      </c>
      <c r="G23" s="282" t="s">
        <v>223</v>
      </c>
      <c r="H23" s="282">
        <v>43.982059957941</v>
      </c>
      <c r="I23" s="282" t="s">
        <v>135</v>
      </c>
      <c r="J23" s="282">
        <v>9.4630518147746</v>
      </c>
      <c r="K23" s="282">
        <v>28.439340464583523</v>
      </c>
      <c r="L23" s="282" t="s">
        <v>143</v>
      </c>
      <c r="M23" s="282">
        <v>100</v>
      </c>
      <c r="N23" s="87">
        <f t="shared" si="0"/>
        <v>18.115547762700885</v>
      </c>
      <c r="O23" s="87">
        <f t="shared" si="1"/>
        <v>43.982059957941</v>
      </c>
      <c r="P23" s="290">
        <f t="shared" si="2"/>
        <v>37.902392279358125</v>
      </c>
    </row>
    <row r="24" spans="2:16" ht="12.75">
      <c r="B24" s="265" t="s">
        <v>48</v>
      </c>
      <c r="C24" s="271"/>
      <c r="D24" s="282">
        <v>17.24969187010577</v>
      </c>
      <c r="E24" s="282">
        <v>8.139641316691337</v>
      </c>
      <c r="F24" s="282">
        <v>5.673556983720701</v>
      </c>
      <c r="G24" s="282">
        <v>19.60864534173953</v>
      </c>
      <c r="H24" s="282">
        <v>17.426786389297238</v>
      </c>
      <c r="I24" s="282">
        <v>6.196661222761405</v>
      </c>
      <c r="J24" s="282">
        <v>7.184395095449402</v>
      </c>
      <c r="K24" s="282">
        <v>16.46845213879282</v>
      </c>
      <c r="L24" s="282">
        <v>2.0521696414417963</v>
      </c>
      <c r="M24" s="282">
        <v>100</v>
      </c>
      <c r="N24" s="87">
        <f t="shared" si="0"/>
        <v>31.06289017051781</v>
      </c>
      <c r="O24" s="87">
        <f t="shared" si="1"/>
        <v>43.23209295379817</v>
      </c>
      <c r="P24" s="290">
        <f t="shared" si="2"/>
        <v>25.70501687568402</v>
      </c>
    </row>
    <row r="25" spans="2:16" ht="12.75">
      <c r="B25" s="265" t="s">
        <v>49</v>
      </c>
      <c r="C25" s="271"/>
      <c r="D25" s="282">
        <v>45.38229208967432</v>
      </c>
      <c r="E25" s="282">
        <v>32.796447159752375</v>
      </c>
      <c r="F25" s="282" t="s">
        <v>135</v>
      </c>
      <c r="G25" s="282">
        <v>3.5680445102093237</v>
      </c>
      <c r="H25" s="282" t="s">
        <v>222</v>
      </c>
      <c r="I25" s="282" t="s">
        <v>135</v>
      </c>
      <c r="J25" s="282">
        <v>0.7209069480856193</v>
      </c>
      <c r="K25" s="282">
        <v>17.532309292278356</v>
      </c>
      <c r="L25" s="282" t="s">
        <v>143</v>
      </c>
      <c r="M25" s="282">
        <v>100</v>
      </c>
      <c r="N25" s="87">
        <f t="shared" si="0"/>
        <v>78.1787392494267</v>
      </c>
      <c r="O25" s="87">
        <f t="shared" si="1"/>
        <v>3.5680445102093237</v>
      </c>
      <c r="P25" s="290">
        <f t="shared" si="2"/>
        <v>18.253216240363976</v>
      </c>
    </row>
    <row r="26" spans="2:16" ht="12.75">
      <c r="B26" s="265" t="s">
        <v>50</v>
      </c>
      <c r="C26" s="271"/>
      <c r="D26" s="282">
        <v>6.719201360717545</v>
      </c>
      <c r="E26" s="282">
        <v>18.15637978889439</v>
      </c>
      <c r="F26" s="282" t="s">
        <v>189</v>
      </c>
      <c r="G26" s="282">
        <v>16.48499059361541</v>
      </c>
      <c r="H26" s="282">
        <v>22.884069182481255</v>
      </c>
      <c r="I26" s="282">
        <v>3.5242706485362283</v>
      </c>
      <c r="J26" s="282">
        <v>2.0208363899848014</v>
      </c>
      <c r="K26" s="282">
        <v>29.15713248816681</v>
      </c>
      <c r="L26" s="282">
        <v>1.0531195476035442</v>
      </c>
      <c r="M26" s="282">
        <v>100</v>
      </c>
      <c r="N26" s="87">
        <f t="shared" si="0"/>
        <v>24.875581149611936</v>
      </c>
      <c r="O26" s="87">
        <f t="shared" si="1"/>
        <v>42.89333042463289</v>
      </c>
      <c r="P26" s="290">
        <f t="shared" si="2"/>
        <v>32.23108842575515</v>
      </c>
    </row>
    <row r="27" spans="2:16" ht="12.75">
      <c r="B27" s="265" t="s">
        <v>51</v>
      </c>
      <c r="C27" s="271"/>
      <c r="D27" s="282" t="s">
        <v>222</v>
      </c>
      <c r="E27" s="282">
        <v>21.37450199203187</v>
      </c>
      <c r="F27" s="282">
        <v>7.021912350597609</v>
      </c>
      <c r="G27" s="282">
        <v>9.661354581673306</v>
      </c>
      <c r="H27" s="282">
        <v>8.784860557768924</v>
      </c>
      <c r="I27" s="282">
        <v>19.013944223107572</v>
      </c>
      <c r="J27" s="282">
        <v>11.354581673306772</v>
      </c>
      <c r="K27" s="282">
        <v>22.788844621513945</v>
      </c>
      <c r="L27" s="282" t="s">
        <v>143</v>
      </c>
      <c r="M27" s="282">
        <v>100</v>
      </c>
      <c r="N27" s="87">
        <f t="shared" si="0"/>
        <v>28.39641434262948</v>
      </c>
      <c r="O27" s="87">
        <f t="shared" si="1"/>
        <v>37.4601593625498</v>
      </c>
      <c r="P27" s="290">
        <f t="shared" si="2"/>
        <v>34.14342629482071</v>
      </c>
    </row>
    <row r="28" spans="2:16" ht="12.75">
      <c r="B28" s="265" t="s">
        <v>52</v>
      </c>
      <c r="C28" s="271"/>
      <c r="D28" s="282" t="s">
        <v>144</v>
      </c>
      <c r="E28" s="282">
        <v>20.54282463838778</v>
      </c>
      <c r="F28" s="282" t="s">
        <v>135</v>
      </c>
      <c r="G28" s="282">
        <v>35.03981797497156</v>
      </c>
      <c r="H28" s="282">
        <v>9.83260198277263</v>
      </c>
      <c r="I28" s="282">
        <v>4.5181212416707295</v>
      </c>
      <c r="J28" s="282">
        <v>3.1204290589956125</v>
      </c>
      <c r="K28" s="282">
        <v>25.938566552901026</v>
      </c>
      <c r="L28" s="282">
        <v>0.7963594994311719</v>
      </c>
      <c r="M28" s="282">
        <v>100</v>
      </c>
      <c r="N28" s="87">
        <f t="shared" si="0"/>
        <v>20.54282463838778</v>
      </c>
      <c r="O28" s="87">
        <f t="shared" si="1"/>
        <v>49.39054119941492</v>
      </c>
      <c r="P28" s="290">
        <f t="shared" si="2"/>
        <v>29.85535511132781</v>
      </c>
    </row>
    <row r="29" spans="2:16" ht="12.75">
      <c r="B29" s="265" t="s">
        <v>53</v>
      </c>
      <c r="C29" s="271"/>
      <c r="D29" s="282" t="s">
        <v>222</v>
      </c>
      <c r="E29" s="282">
        <v>13.47028336543617</v>
      </c>
      <c r="F29" s="282">
        <v>40.727576004289205</v>
      </c>
      <c r="G29" s="282" t="s">
        <v>135</v>
      </c>
      <c r="H29" s="282">
        <v>28.328600647352015</v>
      </c>
      <c r="I29" s="282">
        <v>1.810997041243869</v>
      </c>
      <c r="J29" s="282" t="s">
        <v>143</v>
      </c>
      <c r="K29" s="282">
        <v>15.662542941678748</v>
      </c>
      <c r="L29" s="282" t="s">
        <v>143</v>
      </c>
      <c r="M29" s="282">
        <v>100</v>
      </c>
      <c r="N29" s="87">
        <f t="shared" si="0"/>
        <v>54.19785936972538</v>
      </c>
      <c r="O29" s="87">
        <f t="shared" si="1"/>
        <v>30.139597688595885</v>
      </c>
      <c r="P29" s="290">
        <f t="shared" si="2"/>
        <v>15.662542941678748</v>
      </c>
    </row>
    <row r="30" spans="2:16" ht="12.75">
      <c r="B30" s="265" t="s">
        <v>54</v>
      </c>
      <c r="C30" s="271"/>
      <c r="D30" s="282">
        <v>57.82025788979297</v>
      </c>
      <c r="E30" s="282">
        <v>16.805045563783196</v>
      </c>
      <c r="F30" s="282" t="s">
        <v>223</v>
      </c>
      <c r="G30" s="282" t="s">
        <v>223</v>
      </c>
      <c r="H30" s="282">
        <v>13.36893158200174</v>
      </c>
      <c r="I30" s="282">
        <v>0.7313906495344284</v>
      </c>
      <c r="J30" s="282" t="s">
        <v>143</v>
      </c>
      <c r="K30" s="282">
        <v>10.349609888970408</v>
      </c>
      <c r="L30" s="282">
        <v>0.9247644259172445</v>
      </c>
      <c r="M30" s="282">
        <v>100</v>
      </c>
      <c r="N30" s="87">
        <f t="shared" si="0"/>
        <v>74.62530345357617</v>
      </c>
      <c r="O30" s="87">
        <f t="shared" si="1"/>
        <v>14.100322231536168</v>
      </c>
      <c r="P30" s="290">
        <f t="shared" si="2"/>
        <v>11.274374314887652</v>
      </c>
    </row>
    <row r="31" spans="2:16" ht="12.75">
      <c r="B31" s="265" t="s">
        <v>55</v>
      </c>
      <c r="C31" s="271"/>
      <c r="D31" s="282">
        <v>0.6655592852469132</v>
      </c>
      <c r="E31" s="282">
        <v>8.568153164415552</v>
      </c>
      <c r="F31" s="282" t="s">
        <v>189</v>
      </c>
      <c r="G31" s="282">
        <v>42.37708864193721</v>
      </c>
      <c r="H31" s="282">
        <v>33.41501268745245</v>
      </c>
      <c r="I31" s="282" t="s">
        <v>223</v>
      </c>
      <c r="J31" s="282">
        <v>0.5559737420271198</v>
      </c>
      <c r="K31" s="282">
        <v>14.182683356296646</v>
      </c>
      <c r="L31" s="282" t="s">
        <v>144</v>
      </c>
      <c r="M31" s="282">
        <v>100</v>
      </c>
      <c r="N31" s="87">
        <f t="shared" si="0"/>
        <v>9.233712449662466</v>
      </c>
      <c r="O31" s="87">
        <f t="shared" si="1"/>
        <v>75.79210132938967</v>
      </c>
      <c r="P31" s="290">
        <f t="shared" si="2"/>
        <v>14.738657098323767</v>
      </c>
    </row>
    <row r="32" spans="2:16" ht="12.75">
      <c r="B32" s="265" t="s">
        <v>56</v>
      </c>
      <c r="C32" s="271"/>
      <c r="D32" s="282">
        <v>21.865698758254602</v>
      </c>
      <c r="E32" s="282">
        <v>28.63652880027805</v>
      </c>
      <c r="F32" s="282" t="s">
        <v>135</v>
      </c>
      <c r="G32" s="282">
        <v>7.551660400012638</v>
      </c>
      <c r="H32" s="282">
        <v>13.717653006414105</v>
      </c>
      <c r="I32" s="282" t="s">
        <v>144</v>
      </c>
      <c r="J32" s="282">
        <v>9.947549685614078</v>
      </c>
      <c r="K32" s="282">
        <v>17.45015640304591</v>
      </c>
      <c r="L32" s="282">
        <v>0.7465480741887578</v>
      </c>
      <c r="M32" s="282">
        <v>100</v>
      </c>
      <c r="N32" s="87">
        <f t="shared" si="0"/>
        <v>50.50222755853265</v>
      </c>
      <c r="O32" s="87">
        <f t="shared" si="1"/>
        <v>21.269313406426743</v>
      </c>
      <c r="P32" s="290">
        <f t="shared" si="2"/>
        <v>28.144254162848746</v>
      </c>
    </row>
    <row r="33" spans="2:16" ht="12.75">
      <c r="B33" s="265" t="s">
        <v>57</v>
      </c>
      <c r="C33" s="271"/>
      <c r="D33" s="282">
        <v>6.587782227860782</v>
      </c>
      <c r="E33" s="282">
        <v>11.317459154861353</v>
      </c>
      <c r="F33" s="282" t="s">
        <v>135</v>
      </c>
      <c r="G33" s="282" t="s">
        <v>223</v>
      </c>
      <c r="H33" s="282">
        <v>48.532961088361816</v>
      </c>
      <c r="I33" s="282">
        <v>7.554719329940345</v>
      </c>
      <c r="J33" s="282">
        <v>6.482896565046891</v>
      </c>
      <c r="K33" s="282">
        <v>19.524181633928823</v>
      </c>
      <c r="L33" s="282" t="s">
        <v>143</v>
      </c>
      <c r="M33" s="282">
        <v>100</v>
      </c>
      <c r="N33" s="87">
        <f t="shared" si="0"/>
        <v>17.905241382722135</v>
      </c>
      <c r="O33" s="87">
        <f t="shared" si="1"/>
        <v>56.08768041830216</v>
      </c>
      <c r="P33" s="290">
        <f t="shared" si="2"/>
        <v>26.007078198975712</v>
      </c>
    </row>
    <row r="34" spans="2:16" ht="12.75">
      <c r="B34" s="265" t="s">
        <v>58</v>
      </c>
      <c r="C34" s="271"/>
      <c r="D34" s="282">
        <v>2.962494</v>
      </c>
      <c r="E34" s="282">
        <v>7.140394</v>
      </c>
      <c r="F34" s="282">
        <v>2.096381</v>
      </c>
      <c r="G34" s="282">
        <v>41.514105</v>
      </c>
      <c r="H34" s="282">
        <v>4.795162</v>
      </c>
      <c r="I34" s="282">
        <v>2.987516</v>
      </c>
      <c r="J34" s="282">
        <v>13.690931</v>
      </c>
      <c r="K34" s="282">
        <v>21.267232</v>
      </c>
      <c r="L34" s="282">
        <v>3.545786</v>
      </c>
      <c r="M34" s="282">
        <v>100</v>
      </c>
      <c r="N34" s="87">
        <f t="shared" si="0"/>
        <v>12.199269000000001</v>
      </c>
      <c r="O34" s="87">
        <f t="shared" si="1"/>
        <v>49.296783</v>
      </c>
      <c r="P34" s="290">
        <f t="shared" si="2"/>
        <v>38.503949</v>
      </c>
    </row>
    <row r="35" spans="2:16" ht="12.75">
      <c r="B35" s="265" t="s">
        <v>59</v>
      </c>
      <c r="C35" s="271"/>
      <c r="D35" s="282">
        <v>54.26338639652677</v>
      </c>
      <c r="E35" s="282">
        <v>12.758321273516643</v>
      </c>
      <c r="F35" s="282" t="s">
        <v>135</v>
      </c>
      <c r="G35" s="282">
        <v>9.858176555716353</v>
      </c>
      <c r="H35" s="282">
        <v>11.14905933429812</v>
      </c>
      <c r="I35" s="282" t="s">
        <v>135</v>
      </c>
      <c r="J35" s="282" t="s">
        <v>143</v>
      </c>
      <c r="K35" s="282">
        <v>11.971056439942112</v>
      </c>
      <c r="L35" s="282" t="s">
        <v>143</v>
      </c>
      <c r="M35" s="282">
        <v>100</v>
      </c>
      <c r="N35" s="87">
        <f t="shared" si="0"/>
        <v>67.02170767004341</v>
      </c>
      <c r="O35" s="87">
        <f t="shared" si="1"/>
        <v>21.00723589001447</v>
      </c>
      <c r="P35" s="290">
        <f t="shared" si="2"/>
        <v>11.971056439942112</v>
      </c>
    </row>
    <row r="36" spans="2:16" ht="12.75">
      <c r="B36" s="265" t="s">
        <v>60</v>
      </c>
      <c r="C36" s="271"/>
      <c r="D36" s="282" t="s">
        <v>144</v>
      </c>
      <c r="E36" s="282">
        <v>12.870898015327176</v>
      </c>
      <c r="F36" s="282">
        <v>14.508416846793736</v>
      </c>
      <c r="G36" s="282">
        <v>24.392480513525904</v>
      </c>
      <c r="H36" s="282">
        <v>17.600052400602607</v>
      </c>
      <c r="I36" s="282" t="s">
        <v>144</v>
      </c>
      <c r="J36" s="282">
        <v>8.259644985917337</v>
      </c>
      <c r="K36" s="282">
        <v>21.543197746774087</v>
      </c>
      <c r="L36" s="282">
        <v>0.635357306609026</v>
      </c>
      <c r="M36" s="282">
        <v>100</v>
      </c>
      <c r="N36" s="87">
        <f t="shared" si="0"/>
        <v>27.379314862120914</v>
      </c>
      <c r="O36" s="87">
        <f t="shared" si="1"/>
        <v>41.99253291412851</v>
      </c>
      <c r="P36" s="290">
        <f t="shared" si="2"/>
        <v>30.43820003930045</v>
      </c>
    </row>
    <row r="37" spans="2:16" ht="12.75">
      <c r="B37" s="265" t="s">
        <v>61</v>
      </c>
      <c r="C37" s="271"/>
      <c r="D37" s="282">
        <v>5.045099587829516</v>
      </c>
      <c r="E37" s="282">
        <v>8.127220052179556</v>
      </c>
      <c r="F37" s="282" t="s">
        <v>223</v>
      </c>
      <c r="G37" s="282" t="s">
        <v>223</v>
      </c>
      <c r="H37" s="282">
        <v>48.48673771187359</v>
      </c>
      <c r="I37" s="282" t="s">
        <v>223</v>
      </c>
      <c r="J37" s="282">
        <v>4.659668742403968</v>
      </c>
      <c r="K37" s="282">
        <v>31.966257207695374</v>
      </c>
      <c r="L37" s="282">
        <v>1.7150166980180064</v>
      </c>
      <c r="M37" s="282">
        <v>100</v>
      </c>
      <c r="N37" s="87">
        <f t="shared" si="0"/>
        <v>13.172319640009071</v>
      </c>
      <c r="O37" s="87">
        <f t="shared" si="1"/>
        <v>48.48673771187359</v>
      </c>
      <c r="P37" s="290">
        <f t="shared" si="2"/>
        <v>38.34094264811735</v>
      </c>
    </row>
    <row r="38" spans="2:15" ht="12.75">
      <c r="B38" s="265"/>
      <c r="C38" s="266"/>
      <c r="D38" s="282"/>
      <c r="E38" s="159"/>
      <c r="F38" s="263"/>
      <c r="G38" s="263"/>
      <c r="H38" s="159"/>
      <c r="I38" s="283"/>
      <c r="J38" s="284"/>
      <c r="K38" s="284"/>
      <c r="L38" s="159"/>
      <c r="M38" s="282"/>
      <c r="N38" s="87"/>
      <c r="O38" s="87"/>
    </row>
    <row r="39" spans="1:15" ht="12.75">
      <c r="A39" s="279"/>
      <c r="B39" s="6"/>
      <c r="C39" s="6"/>
      <c r="D39" s="336" t="s">
        <v>21</v>
      </c>
      <c r="E39" s="337"/>
      <c r="F39" s="344"/>
      <c r="G39" s="347" t="s">
        <v>22</v>
      </c>
      <c r="H39" s="348"/>
      <c r="I39" s="349"/>
      <c r="J39" s="350" t="s">
        <v>23</v>
      </c>
      <c r="K39" s="351"/>
      <c r="L39" s="349"/>
      <c r="M39" s="7"/>
      <c r="N39" s="286"/>
      <c r="O39" s="286"/>
    </row>
    <row r="40" spans="1:16" ht="12.75">
      <c r="A40" s="279"/>
      <c r="B40" s="6" t="s">
        <v>24</v>
      </c>
      <c r="C40" s="6"/>
      <c r="D40" s="9"/>
      <c r="E40" s="10">
        <f>N40</f>
        <v>29.588658788838604</v>
      </c>
      <c r="F40" s="11"/>
      <c r="G40" s="12"/>
      <c r="H40" s="13">
        <f>O40</f>
        <v>43.83345148516763</v>
      </c>
      <c r="I40" s="14"/>
      <c r="J40" s="352">
        <f>P40</f>
        <v>26.518661581613074</v>
      </c>
      <c r="K40" s="353"/>
      <c r="L40" s="354"/>
      <c r="M40" s="17"/>
      <c r="N40" s="286">
        <f>AVERAGE(N8:N37)</f>
        <v>29.588658788838604</v>
      </c>
      <c r="O40" s="286">
        <f>AVERAGE(O8:O37)</f>
        <v>43.83345148516763</v>
      </c>
      <c r="P40" s="286">
        <v>26.518661581613074</v>
      </c>
    </row>
    <row r="41" spans="1:16" ht="12.75">
      <c r="A41" s="279"/>
      <c r="B41" s="6" t="s">
        <v>25</v>
      </c>
      <c r="C41" s="8"/>
      <c r="D41" s="11"/>
      <c r="E41" s="10">
        <f>N41</f>
        <v>30.09320734182978</v>
      </c>
      <c r="F41" s="11"/>
      <c r="G41" s="12"/>
      <c r="H41" s="13">
        <f>O41</f>
        <v>46.402804846877345</v>
      </c>
      <c r="I41" s="285"/>
      <c r="J41" s="352">
        <f>P41</f>
        <v>23.421589625815262</v>
      </c>
      <c r="K41" s="353"/>
      <c r="L41" s="354"/>
      <c r="M41" s="17"/>
      <c r="N41" s="286">
        <f>AVERAGE(N9,N10,N12,N13,N14,N15,N16,N17,N18,N20,N21,N24,N26,N29,N30,N31,N32,N33,N36)</f>
        <v>30.09320734182978</v>
      </c>
      <c r="O41" s="286">
        <f>AVERAGE(O9,O10,O12,O13,O14,O15,O16,O17,O18,O20,O21,O24,O26,O29,O30,O31,O32,O33,O36)</f>
        <v>46.402804846877345</v>
      </c>
      <c r="P41" s="286">
        <v>23.421589625815262</v>
      </c>
    </row>
    <row r="42" spans="1:15" ht="12.75">
      <c r="A42" s="279"/>
      <c r="B42" s="6"/>
      <c r="C42" s="8"/>
      <c r="D42" s="15"/>
      <c r="E42" s="15"/>
      <c r="F42" s="11"/>
      <c r="G42" s="12"/>
      <c r="H42" s="11"/>
      <c r="I42" s="285"/>
      <c r="J42" s="15"/>
      <c r="K42" s="15"/>
      <c r="L42" s="16"/>
      <c r="M42" s="17"/>
      <c r="N42" s="286"/>
      <c r="O42" s="286"/>
    </row>
    <row r="43" spans="1:15" ht="12.75">
      <c r="A43" s="355" t="s">
        <v>179</v>
      </c>
      <c r="B43" s="265" t="s">
        <v>190</v>
      </c>
      <c r="C43" s="304"/>
      <c r="D43" s="282">
        <v>58.190688006368354</v>
      </c>
      <c r="E43" s="282">
        <v>13.826126047072208</v>
      </c>
      <c r="F43" s="282" t="s">
        <v>223</v>
      </c>
      <c r="G43" s="282" t="s">
        <v>223</v>
      </c>
      <c r="H43" s="282">
        <v>20.62748466658076</v>
      </c>
      <c r="I43" s="282" t="s">
        <v>135</v>
      </c>
      <c r="J43" s="282" t="s">
        <v>143</v>
      </c>
      <c r="K43" s="282">
        <v>7.355701279978683</v>
      </c>
      <c r="L43" s="282" t="s">
        <v>143</v>
      </c>
      <c r="M43" s="282">
        <v>100</v>
      </c>
      <c r="N43" s="87"/>
      <c r="O43" s="87"/>
    </row>
    <row r="44" spans="1:15" ht="12.75">
      <c r="A44" s="355"/>
      <c r="B44" s="265" t="s">
        <v>225</v>
      </c>
      <c r="C44" s="304"/>
      <c r="D44" s="282">
        <v>23.270110969768613</v>
      </c>
      <c r="E44" s="282">
        <v>26.62824513970411</v>
      </c>
      <c r="F44" s="282" t="s">
        <v>223</v>
      </c>
      <c r="G44" s="282" t="s">
        <v>223</v>
      </c>
      <c r="H44" s="282">
        <v>36.378556343165044</v>
      </c>
      <c r="I44" s="282" t="s">
        <v>135</v>
      </c>
      <c r="J44" s="282">
        <v>2.4674071468403134</v>
      </c>
      <c r="K44" s="282">
        <v>11.255680400521923</v>
      </c>
      <c r="L44" s="282" t="s">
        <v>143</v>
      </c>
      <c r="M44" s="282">
        <v>100</v>
      </c>
      <c r="N44" s="87"/>
      <c r="O44" s="87"/>
    </row>
    <row r="45" spans="1:15" ht="12.75">
      <c r="A45" s="355"/>
      <c r="B45" s="265" t="s">
        <v>62</v>
      </c>
      <c r="C45" s="306"/>
      <c r="D45" s="282">
        <v>0.7890040114231162</v>
      </c>
      <c r="E45" s="282">
        <v>13.387324458875426</v>
      </c>
      <c r="F45" s="282" t="s">
        <v>135</v>
      </c>
      <c r="G45" s="282">
        <v>7.773340094244438</v>
      </c>
      <c r="H45" s="282">
        <v>45.39495707667766</v>
      </c>
      <c r="I45" s="282">
        <v>5.428805602587662</v>
      </c>
      <c r="J45" s="282">
        <v>7.793171892915929</v>
      </c>
      <c r="K45" s="282">
        <v>18.959112291088513</v>
      </c>
      <c r="L45" s="282" t="s">
        <v>144</v>
      </c>
      <c r="M45" s="282">
        <v>100.00000000000003</v>
      </c>
      <c r="N45" s="87"/>
      <c r="O45" s="87"/>
    </row>
    <row r="46" spans="1:15" ht="12.75">
      <c r="A46" s="355"/>
      <c r="B46" s="265" t="s">
        <v>63</v>
      </c>
      <c r="C46" s="306"/>
      <c r="D46" s="282">
        <v>3.042732396909543</v>
      </c>
      <c r="E46" s="282">
        <v>18.710418037121592</v>
      </c>
      <c r="F46" s="282" t="s">
        <v>135</v>
      </c>
      <c r="G46" s="282" t="s">
        <v>223</v>
      </c>
      <c r="H46" s="282">
        <v>34.97465464535851</v>
      </c>
      <c r="I46" s="282" t="s">
        <v>135</v>
      </c>
      <c r="J46" s="282">
        <v>14.03990764746095</v>
      </c>
      <c r="K46" s="282">
        <v>27.969533980832978</v>
      </c>
      <c r="L46" s="282">
        <v>1.2627532923164233</v>
      </c>
      <c r="M46" s="282">
        <v>100</v>
      </c>
      <c r="N46" s="87"/>
      <c r="O46" s="87"/>
    </row>
    <row r="47" spans="1:15" ht="12.75">
      <c r="A47" s="356"/>
      <c r="B47" s="265" t="s">
        <v>192</v>
      </c>
      <c r="C47" s="307"/>
      <c r="D47" s="282">
        <v>2.85</v>
      </c>
      <c r="E47" s="282">
        <v>8.3</v>
      </c>
      <c r="F47" s="282" t="s">
        <v>189</v>
      </c>
      <c r="G47" s="282">
        <v>19.14</v>
      </c>
      <c r="H47" s="282">
        <v>19.33</v>
      </c>
      <c r="I47" s="282" t="s">
        <v>189</v>
      </c>
      <c r="J47" s="282">
        <v>29.72</v>
      </c>
      <c r="K47" s="282">
        <v>18.95</v>
      </c>
      <c r="L47" s="282" t="s">
        <v>144</v>
      </c>
      <c r="M47" s="282">
        <v>100</v>
      </c>
      <c r="N47" s="87"/>
      <c r="O47" s="87"/>
    </row>
    <row r="48" spans="1:15" ht="12.75">
      <c r="A48" s="356"/>
      <c r="B48" s="308" t="s">
        <v>64</v>
      </c>
      <c r="C48" s="309"/>
      <c r="D48" s="289">
        <v>2.4427580056359064</v>
      </c>
      <c r="E48" s="289">
        <v>13.757939265447552</v>
      </c>
      <c r="F48" s="289" t="s">
        <v>223</v>
      </c>
      <c r="G48" s="289">
        <v>34.812642664263144</v>
      </c>
      <c r="H48" s="289">
        <v>30.60794091985138</v>
      </c>
      <c r="I48" s="289" t="s">
        <v>223</v>
      </c>
      <c r="J48" s="289">
        <v>8.746260228044509</v>
      </c>
      <c r="K48" s="289">
        <v>7.864296536765648</v>
      </c>
      <c r="L48" s="289">
        <v>1.7681623799918722</v>
      </c>
      <c r="M48" s="289">
        <v>100.00000000000003</v>
      </c>
      <c r="N48" s="87"/>
      <c r="O48" s="87"/>
    </row>
    <row r="49" spans="2:3" ht="12.75">
      <c r="B49" s="265"/>
      <c r="C49" s="265"/>
    </row>
    <row r="50" spans="2:13" ht="69.75" customHeight="1">
      <c r="B50" s="344" t="s">
        <v>226</v>
      </c>
      <c r="C50" s="344"/>
      <c r="D50" s="345"/>
      <c r="E50" s="345"/>
      <c r="F50" s="345"/>
      <c r="G50" s="345"/>
      <c r="H50" s="345"/>
      <c r="I50" s="345"/>
      <c r="J50" s="345"/>
      <c r="K50" s="345"/>
      <c r="L50" s="345"/>
      <c r="M50" s="345"/>
    </row>
    <row r="51" spans="2:15" ht="12.75">
      <c r="B51" s="19" t="s">
        <v>27</v>
      </c>
      <c r="C51" s="22"/>
      <c r="M51" s="279"/>
      <c r="N51" s="279"/>
      <c r="O51" s="279"/>
    </row>
    <row r="85" ht="12.75">
      <c r="P85" s="279"/>
    </row>
  </sheetData>
  <sheetProtection/>
  <mergeCells count="11">
    <mergeCell ref="A43:A48"/>
    <mergeCell ref="B50:M50"/>
    <mergeCell ref="A8:A18"/>
    <mergeCell ref="B2:M2"/>
    <mergeCell ref="G4:H4"/>
    <mergeCell ref="J4:L4"/>
    <mergeCell ref="D39:F39"/>
    <mergeCell ref="G39:I39"/>
    <mergeCell ref="J39:L39"/>
    <mergeCell ref="J40:L40"/>
    <mergeCell ref="J41:L4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3"/>
  <sheetViews>
    <sheetView zoomScale="75" zoomScaleNormal="75" zoomScalePageLayoutView="0" workbookViewId="0" topLeftCell="A1">
      <selection activeCell="E4" sqref="E4"/>
    </sheetView>
  </sheetViews>
  <sheetFormatPr defaultColWidth="9.140625" defaultRowHeight="12.75"/>
  <cols>
    <col min="1" max="1" width="5.8515625" style="251" customWidth="1"/>
    <col min="2" max="2" width="18.7109375" style="251" customWidth="1"/>
    <col min="3" max="3" width="2.8515625" style="251" customWidth="1"/>
    <col min="4" max="5" width="11.7109375" style="251" customWidth="1"/>
    <col min="6" max="11" width="9.140625" style="251" customWidth="1"/>
    <col min="12" max="12" width="10.8515625" style="251" customWidth="1"/>
    <col min="13" max="13" width="11.00390625" style="251" customWidth="1"/>
    <col min="14" max="15" width="11.00390625" style="251" hidden="1" customWidth="1"/>
    <col min="16" max="16" width="0" style="251" hidden="1" customWidth="1"/>
    <col min="17" max="16384" width="9.140625" style="251" customWidth="1"/>
  </cols>
  <sheetData>
    <row r="1" spans="2:5" s="193" customFormat="1" ht="12.75">
      <c r="B1" s="193" t="s">
        <v>145</v>
      </c>
      <c r="D1" s="193">
        <v>2564</v>
      </c>
      <c r="E1" s="193">
        <v>2006</v>
      </c>
    </row>
    <row r="2" spans="2:15" ht="36.75" customHeight="1">
      <c r="B2" s="340" t="s">
        <v>286</v>
      </c>
      <c r="C2" s="340"/>
      <c r="D2" s="340"/>
      <c r="E2" s="340"/>
      <c r="F2" s="340"/>
      <c r="G2" s="340"/>
      <c r="H2" s="340"/>
      <c r="I2" s="340"/>
      <c r="J2" s="340"/>
      <c r="K2" s="340"/>
      <c r="L2" s="340"/>
      <c r="M2" s="340"/>
      <c r="N2" s="264"/>
      <c r="O2" s="264"/>
    </row>
    <row r="3" spans="2:15" ht="12.75">
      <c r="B3" s="265"/>
      <c r="C3" s="265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15" ht="63.75">
      <c r="B4" s="267"/>
      <c r="C4" s="303"/>
      <c r="D4" s="269" t="s">
        <v>0</v>
      </c>
      <c r="E4" s="269" t="s">
        <v>1</v>
      </c>
      <c r="F4" s="291"/>
      <c r="G4" s="331" t="s">
        <v>2</v>
      </c>
      <c r="H4" s="332"/>
      <c r="I4" s="269" t="s">
        <v>3</v>
      </c>
      <c r="J4" s="333" t="s">
        <v>4</v>
      </c>
      <c r="K4" s="334"/>
      <c r="L4" s="335"/>
      <c r="M4" s="269" t="s">
        <v>5</v>
      </c>
      <c r="N4" s="270"/>
      <c r="O4" s="270"/>
    </row>
    <row r="5" spans="2:15" ht="51">
      <c r="B5" s="265"/>
      <c r="C5" s="304"/>
      <c r="D5" s="272"/>
      <c r="E5" s="272"/>
      <c r="F5" s="169" t="s">
        <v>203</v>
      </c>
      <c r="G5" s="170" t="s">
        <v>204</v>
      </c>
      <c r="H5" s="273" t="s">
        <v>6</v>
      </c>
      <c r="I5" s="272"/>
      <c r="J5" s="274" t="s">
        <v>7</v>
      </c>
      <c r="K5" s="274" t="s">
        <v>8</v>
      </c>
      <c r="L5" s="275" t="s">
        <v>9</v>
      </c>
      <c r="M5" s="272"/>
      <c r="N5" s="169"/>
      <c r="O5" s="169"/>
    </row>
    <row r="6" spans="2:15" ht="12.75">
      <c r="B6" s="266"/>
      <c r="C6" s="271"/>
      <c r="D6" s="276" t="s">
        <v>10</v>
      </c>
      <c r="E6" s="276" t="s">
        <v>11</v>
      </c>
      <c r="F6" s="277" t="s">
        <v>12</v>
      </c>
      <c r="G6" s="277" t="s">
        <v>13</v>
      </c>
      <c r="H6" s="278" t="s">
        <v>14</v>
      </c>
      <c r="I6" s="276" t="s">
        <v>15</v>
      </c>
      <c r="J6" s="277" t="s">
        <v>16</v>
      </c>
      <c r="K6" s="277" t="s">
        <v>17</v>
      </c>
      <c r="L6" s="278" t="s">
        <v>18</v>
      </c>
      <c r="M6" s="276" t="s">
        <v>19</v>
      </c>
      <c r="N6" s="139"/>
      <c r="O6" s="139"/>
    </row>
    <row r="7" spans="2:13" ht="12.75">
      <c r="B7" s="279"/>
      <c r="C7" s="281"/>
      <c r="D7" s="280"/>
      <c r="E7" s="280"/>
      <c r="H7" s="281"/>
      <c r="I7" s="280"/>
      <c r="L7" s="281"/>
      <c r="M7" s="280"/>
    </row>
    <row r="8" spans="1:16" ht="12.75">
      <c r="A8" s="357" t="s">
        <v>287</v>
      </c>
      <c r="B8" s="265" t="s">
        <v>87</v>
      </c>
      <c r="C8" s="271"/>
      <c r="D8" s="282">
        <v>9.234999124866839</v>
      </c>
      <c r="E8" s="282">
        <v>28.2087266373536</v>
      </c>
      <c r="F8" s="282" t="s">
        <v>135</v>
      </c>
      <c r="G8" s="282" t="s">
        <v>135</v>
      </c>
      <c r="H8" s="282">
        <v>24.02519785761425</v>
      </c>
      <c r="I8" s="282">
        <v>3.186418680515875</v>
      </c>
      <c r="J8" s="282">
        <v>10.520650994466955</v>
      </c>
      <c r="K8" s="282">
        <v>24.824006705182487</v>
      </c>
      <c r="L8" s="282" t="s">
        <v>143</v>
      </c>
      <c r="M8" s="282">
        <v>99.99999999999999</v>
      </c>
      <c r="N8" s="87">
        <f>SUM(D8:F8)</f>
        <v>37.44372576222044</v>
      </c>
      <c r="O8" s="87">
        <f>SUM(G8:I8)</f>
        <v>27.211616538130123</v>
      </c>
      <c r="P8" s="290">
        <f>SUM(J8:L8)</f>
        <v>35.344657699649446</v>
      </c>
    </row>
    <row r="9" spans="1:16" ht="12.75">
      <c r="A9" s="358"/>
      <c r="B9" s="265" t="s">
        <v>33</v>
      </c>
      <c r="C9" s="271"/>
      <c r="D9" s="282" t="s">
        <v>222</v>
      </c>
      <c r="E9" s="282">
        <v>23.65021622571322</v>
      </c>
      <c r="F9" s="282">
        <v>2.196945903981797</v>
      </c>
      <c r="G9" s="282">
        <v>42.741368476276755</v>
      </c>
      <c r="H9" s="282">
        <v>6.178145074437007</v>
      </c>
      <c r="I9" s="282">
        <v>10.356188768929925</v>
      </c>
      <c r="J9" s="282">
        <v>6.076600327672427</v>
      </c>
      <c r="K9" s="282">
        <v>8.800535222988877</v>
      </c>
      <c r="L9" s="282" t="s">
        <v>143</v>
      </c>
      <c r="M9" s="282">
        <v>99.99999999999999</v>
      </c>
      <c r="N9" s="87">
        <f aca="true" t="shared" si="0" ref="N9:N37">SUM(D9:F9)</f>
        <v>25.847162129695015</v>
      </c>
      <c r="O9" s="87">
        <f aca="true" t="shared" si="1" ref="O9:O37">SUM(G9:I9)</f>
        <v>59.275702319643685</v>
      </c>
      <c r="P9" s="290">
        <f aca="true" t="shared" si="2" ref="P9:P37">SUM(J9:L9)</f>
        <v>14.877135550661304</v>
      </c>
    </row>
    <row r="10" spans="1:16" ht="12.75">
      <c r="A10" s="358"/>
      <c r="B10" s="265" t="s">
        <v>34</v>
      </c>
      <c r="C10" s="271"/>
      <c r="D10" s="282">
        <v>15.522767491330992</v>
      </c>
      <c r="E10" s="282">
        <v>17.4736392982518</v>
      </c>
      <c r="F10" s="282" t="s">
        <v>135</v>
      </c>
      <c r="G10" s="282">
        <v>9.616292479049884</v>
      </c>
      <c r="H10" s="282">
        <v>22.51571185206843</v>
      </c>
      <c r="I10" s="282">
        <v>1.8814182716691736</v>
      </c>
      <c r="J10" s="282">
        <v>21.482789969396425</v>
      </c>
      <c r="K10" s="282">
        <v>11.153218329795381</v>
      </c>
      <c r="L10" s="282" t="s">
        <v>144</v>
      </c>
      <c r="M10" s="282">
        <v>99.99999999999999</v>
      </c>
      <c r="N10" s="87">
        <f t="shared" si="0"/>
        <v>32.99640678958279</v>
      </c>
      <c r="O10" s="87">
        <f t="shared" si="1"/>
        <v>34.01342260278749</v>
      </c>
      <c r="P10" s="290">
        <f t="shared" si="2"/>
        <v>32.63600829919181</v>
      </c>
    </row>
    <row r="11" spans="1:16" ht="12.75">
      <c r="A11" s="356"/>
      <c r="B11" s="265" t="s">
        <v>35</v>
      </c>
      <c r="C11" s="271"/>
      <c r="D11" s="282">
        <v>4.579120817740044</v>
      </c>
      <c r="E11" s="282">
        <v>9.056582695637605</v>
      </c>
      <c r="F11" s="282" t="s">
        <v>135</v>
      </c>
      <c r="G11" s="282" t="s">
        <v>223</v>
      </c>
      <c r="H11" s="282">
        <v>26.984304306540796</v>
      </c>
      <c r="I11" s="282">
        <v>8.763894319387813</v>
      </c>
      <c r="J11" s="282">
        <v>26.338602468859968</v>
      </c>
      <c r="K11" s="282">
        <v>24.27749539183377</v>
      </c>
      <c r="L11" s="282" t="s">
        <v>143</v>
      </c>
      <c r="M11" s="282">
        <v>99.99999999999999</v>
      </c>
      <c r="N11" s="87">
        <f t="shared" si="0"/>
        <v>13.63570351337765</v>
      </c>
      <c r="O11" s="87">
        <f t="shared" si="1"/>
        <v>35.74819862592861</v>
      </c>
      <c r="P11" s="290">
        <f t="shared" si="2"/>
        <v>50.61609786069374</v>
      </c>
    </row>
    <row r="12" spans="1:16" ht="12.75">
      <c r="A12" s="356"/>
      <c r="B12" s="265" t="s">
        <v>36</v>
      </c>
      <c r="C12" s="271"/>
      <c r="D12" s="282" t="s">
        <v>144</v>
      </c>
      <c r="E12" s="282">
        <v>13.02707553532726</v>
      </c>
      <c r="F12" s="282" t="s">
        <v>135</v>
      </c>
      <c r="G12" s="282">
        <v>34.29929606137856</v>
      </c>
      <c r="H12" s="282">
        <v>40.23785413189404</v>
      </c>
      <c r="I12" s="282" t="s">
        <v>144</v>
      </c>
      <c r="J12" s="282" t="s">
        <v>143</v>
      </c>
      <c r="K12" s="282">
        <v>12.281506707379277</v>
      </c>
      <c r="L12" s="282" t="s">
        <v>143</v>
      </c>
      <c r="M12" s="282">
        <v>99.99999999999999</v>
      </c>
      <c r="N12" s="87">
        <f t="shared" si="0"/>
        <v>13.02707553532726</v>
      </c>
      <c r="O12" s="87">
        <f t="shared" si="1"/>
        <v>74.5371501932726</v>
      </c>
      <c r="P12" s="290">
        <f t="shared" si="2"/>
        <v>12.281506707379277</v>
      </c>
    </row>
    <row r="13" spans="1:16" ht="12.75">
      <c r="A13" s="356"/>
      <c r="B13" s="265" t="s">
        <v>37</v>
      </c>
      <c r="C13" s="271"/>
      <c r="D13" s="282">
        <v>1.2128711724362986</v>
      </c>
      <c r="E13" s="282">
        <v>16.42847971666848</v>
      </c>
      <c r="F13" s="282">
        <v>2.507679920436419</v>
      </c>
      <c r="G13" s="282">
        <v>38.646845054997385</v>
      </c>
      <c r="H13" s="282">
        <v>4.1490211666989785</v>
      </c>
      <c r="I13" s="282" t="s">
        <v>144</v>
      </c>
      <c r="J13" s="282">
        <v>6.043545595439415</v>
      </c>
      <c r="K13" s="282">
        <v>30.569537626171094</v>
      </c>
      <c r="L13" s="282" t="s">
        <v>144</v>
      </c>
      <c r="M13" s="282">
        <v>99.99999999999999</v>
      </c>
      <c r="N13" s="87">
        <f t="shared" si="0"/>
        <v>20.1490308095412</v>
      </c>
      <c r="O13" s="87">
        <f t="shared" si="1"/>
        <v>42.795866221696365</v>
      </c>
      <c r="P13" s="290">
        <f t="shared" si="2"/>
        <v>36.61308322161051</v>
      </c>
    </row>
    <row r="14" spans="1:16" ht="12.75">
      <c r="A14" s="356"/>
      <c r="B14" s="265" t="s">
        <v>38</v>
      </c>
      <c r="C14" s="271"/>
      <c r="D14" s="282">
        <v>9.001893387160855</v>
      </c>
      <c r="E14" s="282">
        <v>9.15021383862441</v>
      </c>
      <c r="F14" s="282" t="s">
        <v>135</v>
      </c>
      <c r="G14" s="282" t="s">
        <v>135</v>
      </c>
      <c r="H14" s="282">
        <v>41.01576695973761</v>
      </c>
      <c r="I14" s="282" t="s">
        <v>144</v>
      </c>
      <c r="J14" s="282">
        <v>20.056118826145592</v>
      </c>
      <c r="K14" s="282">
        <v>19.679468887200173</v>
      </c>
      <c r="L14" s="282">
        <v>0.6265100884344714</v>
      </c>
      <c r="M14" s="282">
        <v>99.99999999999999</v>
      </c>
      <c r="N14" s="87">
        <f t="shared" si="0"/>
        <v>18.152107225785265</v>
      </c>
      <c r="O14" s="87">
        <f t="shared" si="1"/>
        <v>41.01576695973761</v>
      </c>
      <c r="P14" s="290">
        <f t="shared" si="2"/>
        <v>40.36209780178024</v>
      </c>
    </row>
    <row r="15" spans="1:16" ht="12.75">
      <c r="A15" s="356"/>
      <c r="B15" s="265" t="s">
        <v>39</v>
      </c>
      <c r="C15" s="271"/>
      <c r="D15" s="282">
        <v>14.958505117226611</v>
      </c>
      <c r="E15" s="282">
        <v>19.330138969706066</v>
      </c>
      <c r="F15" s="282" t="s">
        <v>135</v>
      </c>
      <c r="G15" s="282">
        <v>25.378751691991226</v>
      </c>
      <c r="H15" s="282">
        <v>12.615771901593417</v>
      </c>
      <c r="I15" s="282" t="s">
        <v>144</v>
      </c>
      <c r="J15" s="282">
        <v>11.608393517145716</v>
      </c>
      <c r="K15" s="282">
        <v>15.559123229069865</v>
      </c>
      <c r="L15" s="282" t="s">
        <v>144</v>
      </c>
      <c r="M15" s="282">
        <v>99.99999999999999</v>
      </c>
      <c r="N15" s="87">
        <f t="shared" si="0"/>
        <v>34.28864408693268</v>
      </c>
      <c r="O15" s="87">
        <f t="shared" si="1"/>
        <v>37.994523593584645</v>
      </c>
      <c r="P15" s="290">
        <f t="shared" si="2"/>
        <v>27.167516746215583</v>
      </c>
    </row>
    <row r="16" spans="2:16" ht="12.75">
      <c r="B16" s="265" t="s">
        <v>40</v>
      </c>
      <c r="C16" s="271"/>
      <c r="D16" s="282">
        <v>3.375659483144058</v>
      </c>
      <c r="E16" s="282">
        <v>16.65921487972816</v>
      </c>
      <c r="F16" s="282" t="s">
        <v>135</v>
      </c>
      <c r="G16" s="282">
        <v>49.47688455691675</v>
      </c>
      <c r="H16" s="282">
        <v>2.6379325762317807</v>
      </c>
      <c r="I16" s="282">
        <v>7.699186264866315</v>
      </c>
      <c r="J16" s="282">
        <v>7.354913708307252</v>
      </c>
      <c r="K16" s="282">
        <v>12.09872127336135</v>
      </c>
      <c r="L16" s="282">
        <v>0.6974872574443352</v>
      </c>
      <c r="M16" s="282">
        <v>99.99999999999999</v>
      </c>
      <c r="N16" s="87">
        <f t="shared" si="0"/>
        <v>20.03487436287222</v>
      </c>
      <c r="O16" s="87">
        <f t="shared" si="1"/>
        <v>59.81400339801485</v>
      </c>
      <c r="P16" s="290">
        <f t="shared" si="2"/>
        <v>20.15112223911294</v>
      </c>
    </row>
    <row r="17" spans="2:16" ht="12.75">
      <c r="B17" s="265" t="s">
        <v>41</v>
      </c>
      <c r="C17" s="271"/>
      <c r="D17" s="282">
        <v>30.473391735678014</v>
      </c>
      <c r="E17" s="282">
        <v>9.363550402797733</v>
      </c>
      <c r="F17" s="282">
        <v>0.7260321345948527</v>
      </c>
      <c r="G17" s="282">
        <v>1.7575378034819358</v>
      </c>
      <c r="H17" s="282">
        <v>27.74566435210731</v>
      </c>
      <c r="I17" s="282">
        <v>8.840384627640608</v>
      </c>
      <c r="J17" s="282">
        <v>6.562565722763397</v>
      </c>
      <c r="K17" s="282">
        <v>14.29513499770065</v>
      </c>
      <c r="L17" s="282" t="s">
        <v>144</v>
      </c>
      <c r="M17" s="282">
        <v>99.99999999999999</v>
      </c>
      <c r="N17" s="87">
        <f t="shared" si="0"/>
        <v>40.5629742730706</v>
      </c>
      <c r="O17" s="87">
        <f t="shared" si="1"/>
        <v>38.34358678322985</v>
      </c>
      <c r="P17" s="290">
        <f t="shared" si="2"/>
        <v>20.857700720464045</v>
      </c>
    </row>
    <row r="18" spans="2:16" ht="12.75">
      <c r="B18" s="265" t="s">
        <v>42</v>
      </c>
      <c r="C18" s="271"/>
      <c r="D18" s="282">
        <v>1.9594925153764713</v>
      </c>
      <c r="E18" s="282">
        <v>23.40364205849654</v>
      </c>
      <c r="F18" s="282" t="s">
        <v>135</v>
      </c>
      <c r="G18" s="282">
        <v>20.533948973773626</v>
      </c>
      <c r="H18" s="282">
        <v>33.30533593045011</v>
      </c>
      <c r="I18" s="282">
        <v>1.7751423540569942</v>
      </c>
      <c r="J18" s="282" t="s">
        <v>144</v>
      </c>
      <c r="K18" s="282">
        <v>18.51220382016245</v>
      </c>
      <c r="L18" s="282" t="s">
        <v>144</v>
      </c>
      <c r="M18" s="282">
        <v>99.99999999999999</v>
      </c>
      <c r="N18" s="87">
        <f t="shared" si="0"/>
        <v>25.363134573873012</v>
      </c>
      <c r="O18" s="87">
        <f t="shared" si="1"/>
        <v>55.614427258280735</v>
      </c>
      <c r="P18" s="290">
        <f t="shared" si="2"/>
        <v>18.51220382016245</v>
      </c>
    </row>
    <row r="19" spans="2:16" ht="12.75">
      <c r="B19" s="265" t="s">
        <v>43</v>
      </c>
      <c r="C19" s="271"/>
      <c r="D19" s="282">
        <v>2.809017374422059</v>
      </c>
      <c r="E19" s="282">
        <v>30.514794459620127</v>
      </c>
      <c r="F19" s="282">
        <v>6.23600806620496</v>
      </c>
      <c r="G19" s="282">
        <v>10.282241811582926</v>
      </c>
      <c r="H19" s="282">
        <v>13.125245183554762</v>
      </c>
      <c r="I19" s="282">
        <v>3.544788415584304</v>
      </c>
      <c r="J19" s="282">
        <v>5.911279875397769</v>
      </c>
      <c r="K19" s="282">
        <v>27.31561637175977</v>
      </c>
      <c r="L19" s="282" t="s">
        <v>144</v>
      </c>
      <c r="M19" s="282">
        <v>99.99999999999999</v>
      </c>
      <c r="N19" s="87">
        <f t="shared" si="0"/>
        <v>39.55981990024715</v>
      </c>
      <c r="O19" s="87">
        <f t="shared" si="1"/>
        <v>26.95227541072199</v>
      </c>
      <c r="P19" s="290">
        <f t="shared" si="2"/>
        <v>33.22689624715754</v>
      </c>
    </row>
    <row r="20" spans="2:16" ht="12.75">
      <c r="B20" s="265" t="s">
        <v>44</v>
      </c>
      <c r="C20" s="271"/>
      <c r="D20" s="282">
        <v>14.477750485612006</v>
      </c>
      <c r="E20" s="282">
        <v>16.003750102408627</v>
      </c>
      <c r="F20" s="282" t="s">
        <v>144</v>
      </c>
      <c r="G20" s="282" t="s">
        <v>135</v>
      </c>
      <c r="H20" s="282">
        <v>25.792535356623958</v>
      </c>
      <c r="I20" s="282">
        <v>10.380400942694676</v>
      </c>
      <c r="J20" s="282">
        <v>12.423548270728773</v>
      </c>
      <c r="K20" s="282">
        <v>20.474445966000207</v>
      </c>
      <c r="L20" s="282" t="s">
        <v>144</v>
      </c>
      <c r="M20" s="282">
        <v>99.99999999999999</v>
      </c>
      <c r="N20" s="87">
        <f t="shared" si="0"/>
        <v>30.481500588020634</v>
      </c>
      <c r="O20" s="87">
        <f t="shared" si="1"/>
        <v>36.172936299318636</v>
      </c>
      <c r="P20" s="290">
        <f t="shared" si="2"/>
        <v>32.89799423672898</v>
      </c>
    </row>
    <row r="21" spans="2:16" ht="12.75">
      <c r="B21" s="265" t="s">
        <v>45</v>
      </c>
      <c r="C21" s="271"/>
      <c r="D21" s="282">
        <v>18.333731008764055</v>
      </c>
      <c r="E21" s="282">
        <v>29.216689889449484</v>
      </c>
      <c r="F21" s="282">
        <v>0.7878665204650924</v>
      </c>
      <c r="G21" s="282">
        <v>7.393143718113357</v>
      </c>
      <c r="H21" s="282">
        <v>29.211175646372865</v>
      </c>
      <c r="I21" s="282">
        <v>1.3793224049362767</v>
      </c>
      <c r="J21" s="282">
        <v>0.5590406655015059</v>
      </c>
      <c r="K21" s="282">
        <v>13.01876841178344</v>
      </c>
      <c r="L21" s="282" t="s">
        <v>144</v>
      </c>
      <c r="M21" s="282">
        <v>99.99999999999999</v>
      </c>
      <c r="N21" s="87">
        <f t="shared" si="0"/>
        <v>48.33828741867863</v>
      </c>
      <c r="O21" s="87">
        <f t="shared" si="1"/>
        <v>37.9836417694225</v>
      </c>
      <c r="P21" s="290">
        <f t="shared" si="2"/>
        <v>13.577809077284947</v>
      </c>
    </row>
    <row r="22" spans="2:16" ht="12.75">
      <c r="B22" s="265" t="s">
        <v>46</v>
      </c>
      <c r="C22" s="271"/>
      <c r="D22" s="282" t="s">
        <v>223</v>
      </c>
      <c r="E22" s="282" t="s">
        <v>223</v>
      </c>
      <c r="F22" s="282" t="s">
        <v>223</v>
      </c>
      <c r="G22" s="282" t="s">
        <v>223</v>
      </c>
      <c r="H22" s="282">
        <v>60.99062133645955</v>
      </c>
      <c r="I22" s="282" t="s">
        <v>135</v>
      </c>
      <c r="J22" s="282">
        <v>25.67409144196952</v>
      </c>
      <c r="K22" s="282">
        <v>13.335287221570926</v>
      </c>
      <c r="L22" s="282" t="s">
        <v>143</v>
      </c>
      <c r="M22" s="282">
        <v>99.99999999999999</v>
      </c>
      <c r="N22" s="87">
        <f t="shared" si="0"/>
        <v>0</v>
      </c>
      <c r="O22" s="87">
        <f t="shared" si="1"/>
        <v>60.99062133645955</v>
      </c>
      <c r="P22" s="290">
        <f t="shared" si="2"/>
        <v>39.009378663540446</v>
      </c>
    </row>
    <row r="23" spans="2:16" ht="12.75">
      <c r="B23" s="265" t="s">
        <v>47</v>
      </c>
      <c r="C23" s="271"/>
      <c r="D23" s="282">
        <v>14.784145116346641</v>
      </c>
      <c r="E23" s="282">
        <v>13.852662698969729</v>
      </c>
      <c r="F23" s="282" t="s">
        <v>135</v>
      </c>
      <c r="G23" s="282" t="s">
        <v>223</v>
      </c>
      <c r="H23" s="282">
        <v>43.47706809847182</v>
      </c>
      <c r="I23" s="282" t="s">
        <v>135</v>
      </c>
      <c r="J23" s="282">
        <v>9.442774089850488</v>
      </c>
      <c r="K23" s="282">
        <v>18.443349996361327</v>
      </c>
      <c r="L23" s="282" t="s">
        <v>143</v>
      </c>
      <c r="M23" s="282">
        <v>99.99999999999999</v>
      </c>
      <c r="N23" s="87">
        <f t="shared" si="0"/>
        <v>28.63680781531637</v>
      </c>
      <c r="O23" s="87">
        <f t="shared" si="1"/>
        <v>43.47706809847182</v>
      </c>
      <c r="P23" s="290">
        <f t="shared" si="2"/>
        <v>27.886124086211815</v>
      </c>
    </row>
    <row r="24" spans="2:16" ht="12.75">
      <c r="B24" s="265" t="s">
        <v>48</v>
      </c>
      <c r="C24" s="271"/>
      <c r="D24" s="282">
        <v>18.05852609582062</v>
      </c>
      <c r="E24" s="282">
        <v>10.309613232791595</v>
      </c>
      <c r="F24" s="282">
        <v>9.483110882812431</v>
      </c>
      <c r="G24" s="282">
        <v>14.44161693823336</v>
      </c>
      <c r="H24" s="282">
        <v>22.036998767249667</v>
      </c>
      <c r="I24" s="282">
        <v>3.3666933559353183</v>
      </c>
      <c r="J24" s="282">
        <v>8.070419025686416</v>
      </c>
      <c r="K24" s="282">
        <v>13.021312230365172</v>
      </c>
      <c r="L24" s="282">
        <v>1.2117094711054015</v>
      </c>
      <c r="M24" s="282">
        <v>99.99999999999999</v>
      </c>
      <c r="N24" s="87">
        <f t="shared" si="0"/>
        <v>37.85125021142465</v>
      </c>
      <c r="O24" s="87">
        <f t="shared" si="1"/>
        <v>39.84530906141834</v>
      </c>
      <c r="P24" s="290">
        <f t="shared" si="2"/>
        <v>22.30344072715699</v>
      </c>
    </row>
    <row r="25" spans="2:16" ht="12.75">
      <c r="B25" s="265" t="s">
        <v>49</v>
      </c>
      <c r="C25" s="271"/>
      <c r="D25" s="282">
        <v>51.02255222625919</v>
      </c>
      <c r="E25" s="282">
        <v>27.090164967198472</v>
      </c>
      <c r="F25" s="282" t="s">
        <v>135</v>
      </c>
      <c r="G25" s="282">
        <v>9.030857285378199</v>
      </c>
      <c r="H25" s="282" t="s">
        <v>222</v>
      </c>
      <c r="I25" s="282" t="s">
        <v>135</v>
      </c>
      <c r="J25" s="282">
        <v>1.1673976716822572</v>
      </c>
      <c r="K25" s="282">
        <v>11.689027849481887</v>
      </c>
      <c r="L25" s="282" t="s">
        <v>143</v>
      </c>
      <c r="M25" s="282">
        <v>99.99999999999999</v>
      </c>
      <c r="N25" s="87">
        <f t="shared" si="0"/>
        <v>78.11271719345766</v>
      </c>
      <c r="O25" s="87">
        <f t="shared" si="1"/>
        <v>9.030857285378199</v>
      </c>
      <c r="P25" s="290">
        <f t="shared" si="2"/>
        <v>12.856425521164144</v>
      </c>
    </row>
    <row r="26" spans="2:16" ht="12.75">
      <c r="B26" s="265" t="s">
        <v>50</v>
      </c>
      <c r="C26" s="271"/>
      <c r="D26" s="282">
        <v>8.063150746524508</v>
      </c>
      <c r="E26" s="282">
        <v>22.352590791407152</v>
      </c>
      <c r="F26" s="282" t="s">
        <v>189</v>
      </c>
      <c r="G26" s="282">
        <v>16.229928550242068</v>
      </c>
      <c r="H26" s="282">
        <v>22.293388674730704</v>
      </c>
      <c r="I26" s="282">
        <v>2.9304359411167415</v>
      </c>
      <c r="J26" s="282">
        <v>1.5762257048058976</v>
      </c>
      <c r="K26" s="282">
        <v>26.02571515250527</v>
      </c>
      <c r="L26" s="282">
        <v>0.5285644386676603</v>
      </c>
      <c r="M26" s="282">
        <v>99.99999999999999</v>
      </c>
      <c r="N26" s="87">
        <f t="shared" si="0"/>
        <v>30.41574153793166</v>
      </c>
      <c r="O26" s="87">
        <f t="shared" si="1"/>
        <v>41.45375316608951</v>
      </c>
      <c r="P26" s="290">
        <f t="shared" si="2"/>
        <v>28.13050529597883</v>
      </c>
    </row>
    <row r="27" spans="2:16" ht="12.75">
      <c r="B27" s="265" t="s">
        <v>51</v>
      </c>
      <c r="C27" s="271"/>
      <c r="D27" s="282" t="s">
        <v>222</v>
      </c>
      <c r="E27" s="282">
        <v>23.475522473518467</v>
      </c>
      <c r="F27" s="282">
        <v>9.199351083118618</v>
      </c>
      <c r="G27" s="282">
        <v>12.520278652543182</v>
      </c>
      <c r="H27" s="282">
        <v>9.514266628495086</v>
      </c>
      <c r="I27" s="282">
        <v>2.9678404427903424</v>
      </c>
      <c r="J27" s="282">
        <v>19.07624773356236</v>
      </c>
      <c r="K27" s="282">
        <v>23.24649298597194</v>
      </c>
      <c r="L27" s="282" t="s">
        <v>143</v>
      </c>
      <c r="M27" s="282">
        <v>99.99999999999999</v>
      </c>
      <c r="N27" s="87">
        <f t="shared" si="0"/>
        <v>32.67487355663708</v>
      </c>
      <c r="O27" s="87">
        <f t="shared" si="1"/>
        <v>25.002385723828613</v>
      </c>
      <c r="P27" s="290">
        <f t="shared" si="2"/>
        <v>42.3227407195343</v>
      </c>
    </row>
    <row r="28" spans="2:16" ht="12.75">
      <c r="B28" s="265" t="s">
        <v>52</v>
      </c>
      <c r="C28" s="271"/>
      <c r="D28" s="282" t="s">
        <v>144</v>
      </c>
      <c r="E28" s="282">
        <v>21.112600536193032</v>
      </c>
      <c r="F28" s="282" t="s">
        <v>135</v>
      </c>
      <c r="G28" s="282">
        <v>26.87667560321716</v>
      </c>
      <c r="H28" s="282">
        <v>13.321045576407512</v>
      </c>
      <c r="I28" s="282">
        <v>2.245308310991957</v>
      </c>
      <c r="J28" s="282">
        <v>1.7258713136729225</v>
      </c>
      <c r="K28" s="282">
        <v>34.06501340482574</v>
      </c>
      <c r="L28" s="282" t="s">
        <v>144</v>
      </c>
      <c r="M28" s="282">
        <v>99.99999999999999</v>
      </c>
      <c r="N28" s="87">
        <f t="shared" si="0"/>
        <v>21.112600536193032</v>
      </c>
      <c r="O28" s="87">
        <f t="shared" si="1"/>
        <v>42.44302949061663</v>
      </c>
      <c r="P28" s="290">
        <f t="shared" si="2"/>
        <v>35.79088471849867</v>
      </c>
    </row>
    <row r="29" spans="2:16" ht="12.75">
      <c r="B29" s="265" t="s">
        <v>53</v>
      </c>
      <c r="C29" s="271"/>
      <c r="D29" s="282" t="s">
        <v>222</v>
      </c>
      <c r="E29" s="282">
        <v>14.88076982057967</v>
      </c>
      <c r="F29" s="282">
        <v>25.85684710933906</v>
      </c>
      <c r="G29" s="282" t="s">
        <v>135</v>
      </c>
      <c r="H29" s="282">
        <v>33.82245821193069</v>
      </c>
      <c r="I29" s="282">
        <v>5.3960282165312075</v>
      </c>
      <c r="J29" s="282" t="s">
        <v>143</v>
      </c>
      <c r="K29" s="282">
        <v>20.043896641619384</v>
      </c>
      <c r="L29" s="282" t="s">
        <v>143</v>
      </c>
      <c r="M29" s="282">
        <v>99.99999999999999</v>
      </c>
      <c r="N29" s="87">
        <f t="shared" si="0"/>
        <v>40.73761692991873</v>
      </c>
      <c r="O29" s="87">
        <f t="shared" si="1"/>
        <v>39.218486428461894</v>
      </c>
      <c r="P29" s="290">
        <f t="shared" si="2"/>
        <v>20.043896641619384</v>
      </c>
    </row>
    <row r="30" spans="2:16" ht="12.75">
      <c r="B30" s="265" t="s">
        <v>54</v>
      </c>
      <c r="C30" s="271"/>
      <c r="D30" s="282">
        <v>56.46997826860064</v>
      </c>
      <c r="E30" s="282">
        <v>13.763051372435948</v>
      </c>
      <c r="F30" s="282" t="s">
        <v>223</v>
      </c>
      <c r="G30" s="282" t="s">
        <v>223</v>
      </c>
      <c r="H30" s="282">
        <v>13.520301648914929</v>
      </c>
      <c r="I30" s="282">
        <v>0.6372054073131761</v>
      </c>
      <c r="J30" s="282" t="s">
        <v>143</v>
      </c>
      <c r="K30" s="282">
        <v>14.869909363343009</v>
      </c>
      <c r="L30" s="282">
        <v>0.7395539393923081</v>
      </c>
      <c r="M30" s="282">
        <v>99.99999999999999</v>
      </c>
      <c r="N30" s="87">
        <f t="shared" si="0"/>
        <v>70.2330296410366</v>
      </c>
      <c r="O30" s="87">
        <f t="shared" si="1"/>
        <v>14.157507056228106</v>
      </c>
      <c r="P30" s="290">
        <f t="shared" si="2"/>
        <v>15.609463302735318</v>
      </c>
    </row>
    <row r="31" spans="2:16" ht="12.75">
      <c r="B31" s="265" t="s">
        <v>55</v>
      </c>
      <c r="C31" s="271"/>
      <c r="D31" s="282">
        <v>0.5762387520560759</v>
      </c>
      <c r="E31" s="282">
        <v>16.88476932426647</v>
      </c>
      <c r="F31" s="282" t="s">
        <v>189</v>
      </c>
      <c r="G31" s="282">
        <v>28.008036481629862</v>
      </c>
      <c r="H31" s="282">
        <v>41.07395928258529</v>
      </c>
      <c r="I31" s="282" t="s">
        <v>223</v>
      </c>
      <c r="J31" s="282">
        <v>1.168856546779242</v>
      </c>
      <c r="K31" s="282">
        <v>12.156285157235649</v>
      </c>
      <c r="L31" s="282" t="s">
        <v>144</v>
      </c>
      <c r="M31" s="282">
        <v>99.99999999999999</v>
      </c>
      <c r="N31" s="87">
        <f t="shared" si="0"/>
        <v>17.461008076322543</v>
      </c>
      <c r="O31" s="87">
        <f t="shared" si="1"/>
        <v>69.08199576421515</v>
      </c>
      <c r="P31" s="290">
        <f t="shared" si="2"/>
        <v>13.325141704014891</v>
      </c>
    </row>
    <row r="32" spans="2:16" ht="12.75">
      <c r="B32" s="265" t="s">
        <v>56</v>
      </c>
      <c r="C32" s="271"/>
      <c r="D32" s="282">
        <v>24.208395407376965</v>
      </c>
      <c r="E32" s="282">
        <v>25.724339874653246</v>
      </c>
      <c r="F32" s="282" t="s">
        <v>135</v>
      </c>
      <c r="G32" s="282">
        <v>8.195218586252956</v>
      </c>
      <c r="H32" s="282">
        <v>12.959776019726707</v>
      </c>
      <c r="I32" s="282" t="s">
        <v>144</v>
      </c>
      <c r="J32" s="282">
        <v>7.467427180725368</v>
      </c>
      <c r="K32" s="282">
        <v>20.94565524504264</v>
      </c>
      <c r="L32" s="282" t="s">
        <v>144</v>
      </c>
      <c r="M32" s="282">
        <v>99.99999999999999</v>
      </c>
      <c r="N32" s="87">
        <f t="shared" si="0"/>
        <v>49.93273528203021</v>
      </c>
      <c r="O32" s="87">
        <f t="shared" si="1"/>
        <v>21.154994605979663</v>
      </c>
      <c r="P32" s="290">
        <f t="shared" si="2"/>
        <v>28.41308242576801</v>
      </c>
    </row>
    <row r="33" spans="2:16" ht="12.75">
      <c r="B33" s="265" t="s">
        <v>57</v>
      </c>
      <c r="C33" s="271"/>
      <c r="D33" s="282">
        <v>5.495196748853071</v>
      </c>
      <c r="E33" s="282">
        <v>8.347873546511696</v>
      </c>
      <c r="F33" s="282" t="s">
        <v>135</v>
      </c>
      <c r="G33" s="282" t="s">
        <v>223</v>
      </c>
      <c r="H33" s="282">
        <v>46.017394815736196</v>
      </c>
      <c r="I33" s="282">
        <v>4.967806978018031</v>
      </c>
      <c r="J33" s="282">
        <v>11.162437947607385</v>
      </c>
      <c r="K33" s="282">
        <v>24.009289963273613</v>
      </c>
      <c r="L33" s="282" t="s">
        <v>143</v>
      </c>
      <c r="M33" s="282">
        <v>99.99999999999999</v>
      </c>
      <c r="N33" s="87">
        <f t="shared" si="0"/>
        <v>13.843070295364768</v>
      </c>
      <c r="O33" s="87">
        <f t="shared" si="1"/>
        <v>50.98520179375423</v>
      </c>
      <c r="P33" s="290">
        <f t="shared" si="2"/>
        <v>35.171727910880996</v>
      </c>
    </row>
    <row r="34" spans="2:16" ht="12.75">
      <c r="B34" s="265" t="s">
        <v>58</v>
      </c>
      <c r="C34" s="271"/>
      <c r="D34" s="282">
        <v>3.796051</v>
      </c>
      <c r="E34" s="282">
        <v>11.998374</v>
      </c>
      <c r="F34" s="282">
        <v>2.056625</v>
      </c>
      <c r="G34" s="282">
        <v>50.607282</v>
      </c>
      <c r="H34" s="282">
        <v>7.265886</v>
      </c>
      <c r="I34" s="282">
        <v>3.070973</v>
      </c>
      <c r="J34" s="282">
        <v>6.186993</v>
      </c>
      <c r="K34" s="282">
        <v>13.499688</v>
      </c>
      <c r="L34" s="282">
        <v>1.518129</v>
      </c>
      <c r="M34" s="282">
        <v>99.99999999999999</v>
      </c>
      <c r="N34" s="87">
        <f t="shared" si="0"/>
        <v>17.85105</v>
      </c>
      <c r="O34" s="87">
        <f t="shared" si="1"/>
        <v>60.944141</v>
      </c>
      <c r="P34" s="290">
        <f t="shared" si="2"/>
        <v>21.204810000000002</v>
      </c>
    </row>
    <row r="35" spans="2:16" ht="12.75">
      <c r="B35" s="265" t="s">
        <v>59</v>
      </c>
      <c r="C35" s="271"/>
      <c r="D35" s="282">
        <v>69.96075133165125</v>
      </c>
      <c r="E35" s="282">
        <v>7.3380992430613965</v>
      </c>
      <c r="F35" s="282" t="s">
        <v>135</v>
      </c>
      <c r="G35" s="282">
        <v>5.684048219792543</v>
      </c>
      <c r="H35" s="282">
        <v>8.522567984300533</v>
      </c>
      <c r="I35" s="282" t="s">
        <v>135</v>
      </c>
      <c r="J35" s="282" t="s">
        <v>143</v>
      </c>
      <c r="K35" s="282">
        <v>8.494533221194281</v>
      </c>
      <c r="L35" s="282" t="s">
        <v>143</v>
      </c>
      <c r="M35" s="282">
        <v>99.99999999999999</v>
      </c>
      <c r="N35" s="87">
        <f t="shared" si="0"/>
        <v>77.29885057471265</v>
      </c>
      <c r="O35" s="87">
        <f t="shared" si="1"/>
        <v>14.206616204093077</v>
      </c>
      <c r="P35" s="290">
        <f t="shared" si="2"/>
        <v>8.494533221194281</v>
      </c>
    </row>
    <row r="36" spans="2:16" ht="12.75">
      <c r="B36" s="265" t="s">
        <v>60</v>
      </c>
      <c r="C36" s="271"/>
      <c r="D36" s="282" t="s">
        <v>144</v>
      </c>
      <c r="E36" s="282">
        <v>15.15457668215801</v>
      </c>
      <c r="F36" s="282">
        <v>19.034148312790464</v>
      </c>
      <c r="G36" s="282">
        <v>20.832491412406547</v>
      </c>
      <c r="H36" s="282">
        <v>14.009564221728295</v>
      </c>
      <c r="I36" s="282" t="s">
        <v>144</v>
      </c>
      <c r="J36" s="282">
        <v>9.21398262275207</v>
      </c>
      <c r="K36" s="282">
        <v>21.014346332592442</v>
      </c>
      <c r="L36" s="282" t="s">
        <v>144</v>
      </c>
      <c r="M36" s="282">
        <v>99.99999999999999</v>
      </c>
      <c r="N36" s="87">
        <f t="shared" si="0"/>
        <v>34.18872499494847</v>
      </c>
      <c r="O36" s="87">
        <f t="shared" si="1"/>
        <v>34.842055634134844</v>
      </c>
      <c r="P36" s="290">
        <f t="shared" si="2"/>
        <v>30.228328955344512</v>
      </c>
    </row>
    <row r="37" spans="2:16" ht="12.75">
      <c r="B37" s="265" t="s">
        <v>61</v>
      </c>
      <c r="C37" s="271"/>
      <c r="D37" s="282">
        <v>4.101151723369818</v>
      </c>
      <c r="E37" s="282">
        <v>7.161441478434656</v>
      </c>
      <c r="F37" s="282" t="s">
        <v>223</v>
      </c>
      <c r="G37" s="282" t="s">
        <v>223</v>
      </c>
      <c r="H37" s="282">
        <v>48.138743547368804</v>
      </c>
      <c r="I37" s="282" t="s">
        <v>223</v>
      </c>
      <c r="J37" s="282">
        <v>5.217879995949519</v>
      </c>
      <c r="K37" s="282">
        <v>34.50867730510073</v>
      </c>
      <c r="L37" s="282">
        <v>0.8721059497764795</v>
      </c>
      <c r="M37" s="282">
        <v>99.99999999999999</v>
      </c>
      <c r="N37" s="87">
        <f t="shared" si="0"/>
        <v>11.262593201804474</v>
      </c>
      <c r="O37" s="87">
        <f t="shared" si="1"/>
        <v>48.138743547368804</v>
      </c>
      <c r="P37" s="290">
        <f t="shared" si="2"/>
        <v>40.59866325082673</v>
      </c>
    </row>
    <row r="38" spans="2:15" ht="12.75">
      <c r="B38" s="265"/>
      <c r="C38" s="266"/>
      <c r="D38" s="282"/>
      <c r="E38" s="159"/>
      <c r="F38" s="263"/>
      <c r="G38" s="263"/>
      <c r="H38" s="159"/>
      <c r="I38" s="283"/>
      <c r="J38" s="284"/>
      <c r="K38" s="284"/>
      <c r="L38" s="159"/>
      <c r="M38" s="282"/>
      <c r="N38" s="87"/>
      <c r="O38" s="87"/>
    </row>
    <row r="39" spans="1:15" ht="12.75" customHeight="1">
      <c r="A39" s="279"/>
      <c r="B39" s="6"/>
      <c r="C39" s="6"/>
      <c r="D39" s="336" t="s">
        <v>21</v>
      </c>
      <c r="E39" s="337"/>
      <c r="F39" s="344"/>
      <c r="G39" s="347" t="s">
        <v>22</v>
      </c>
      <c r="H39" s="348"/>
      <c r="I39" s="349"/>
      <c r="J39" s="350" t="s">
        <v>23</v>
      </c>
      <c r="K39" s="351"/>
      <c r="L39" s="349"/>
      <c r="M39" s="7"/>
      <c r="N39" s="286"/>
      <c r="O39" s="286"/>
    </row>
    <row r="40" spans="1:16" ht="12.75">
      <c r="A40" s="279"/>
      <c r="B40" s="6" t="s">
        <v>24</v>
      </c>
      <c r="C40" s="6"/>
      <c r="D40" s="9"/>
      <c r="E40" s="10">
        <f>N40</f>
        <v>32.049770560544125</v>
      </c>
      <c r="F40" s="11"/>
      <c r="G40" s="12"/>
      <c r="H40" s="13">
        <f>O40</f>
        <v>40.74819613900893</v>
      </c>
      <c r="I40" s="14"/>
      <c r="J40" s="352">
        <f>P40</f>
        <v>27.14104477158477</v>
      </c>
      <c r="K40" s="353"/>
      <c r="L40" s="354"/>
      <c r="M40" s="17"/>
      <c r="N40" s="286">
        <f>AVERAGE(N8:N37)</f>
        <v>32.049770560544125</v>
      </c>
      <c r="O40" s="286">
        <f>AVERAGE(O8:O37)</f>
        <v>40.74819613900893</v>
      </c>
      <c r="P40" s="286">
        <v>27.14104477158477</v>
      </c>
    </row>
    <row r="41" spans="1:16" ht="12.75">
      <c r="A41" s="279"/>
      <c r="B41" s="6" t="s">
        <v>25</v>
      </c>
      <c r="C41" s="8"/>
      <c r="D41" s="11"/>
      <c r="E41" s="10">
        <f>N41</f>
        <v>31.78444077696615</v>
      </c>
      <c r="F41" s="11"/>
      <c r="G41" s="12"/>
      <c r="H41" s="13">
        <f>O41</f>
        <v>43.59475425838267</v>
      </c>
      <c r="I41" s="285"/>
      <c r="J41" s="352">
        <f>P41</f>
        <v>24.543027093284998</v>
      </c>
      <c r="K41" s="353"/>
      <c r="L41" s="354"/>
      <c r="M41" s="17"/>
      <c r="N41" s="286">
        <f>AVERAGE(N9,N10,N12,N13,N14,N15,N16,N17,N18,N20,N21,N24,N26,N29,N30,N31,N32,N33,N36)</f>
        <v>31.78444077696615</v>
      </c>
      <c r="O41" s="286">
        <f>AVERAGE(O9,O10,O12,O13,O14,O15,O16,O17,O18,O20,O21,O24,O26,O29,O30,O31,O32,O33,O36)</f>
        <v>43.59475425838267</v>
      </c>
      <c r="P41" s="286">
        <v>24.543027093284998</v>
      </c>
    </row>
    <row r="42" spans="1:15" ht="12.75">
      <c r="A42" s="279"/>
      <c r="B42" s="6"/>
      <c r="C42" s="8"/>
      <c r="D42" s="15"/>
      <c r="E42" s="15"/>
      <c r="F42" s="11"/>
      <c r="G42" s="12"/>
      <c r="H42" s="11"/>
      <c r="I42" s="285"/>
      <c r="J42" s="15"/>
      <c r="K42" s="15"/>
      <c r="L42" s="16"/>
      <c r="M42" s="17"/>
      <c r="N42" s="286"/>
      <c r="O42" s="286"/>
    </row>
    <row r="43" spans="1:15" ht="12.75">
      <c r="A43" s="355" t="s">
        <v>179</v>
      </c>
      <c r="B43" s="265" t="s">
        <v>190</v>
      </c>
      <c r="C43" s="304"/>
      <c r="D43" s="282">
        <v>55.82330596191534</v>
      </c>
      <c r="E43" s="282">
        <v>13.282636192382494</v>
      </c>
      <c r="F43" s="282" t="s">
        <v>223</v>
      </c>
      <c r="G43" s="282" t="s">
        <v>223</v>
      </c>
      <c r="H43" s="282">
        <v>22.7650108122754</v>
      </c>
      <c r="I43" s="282" t="s">
        <v>135</v>
      </c>
      <c r="J43" s="282" t="s">
        <v>143</v>
      </c>
      <c r="K43" s="282">
        <v>8.129047033426765</v>
      </c>
      <c r="L43" s="282" t="s">
        <v>143</v>
      </c>
      <c r="M43" s="282">
        <v>100</v>
      </c>
      <c r="N43" s="87"/>
      <c r="O43" s="87"/>
    </row>
    <row r="44" spans="1:15" ht="12.75">
      <c r="A44" s="355"/>
      <c r="B44" s="265" t="s">
        <v>225</v>
      </c>
      <c r="C44" s="304"/>
      <c r="D44" s="282">
        <v>24.692981653415046</v>
      </c>
      <c r="E44" s="282">
        <v>25.360552097032702</v>
      </c>
      <c r="F44" s="282" t="s">
        <v>223</v>
      </c>
      <c r="G44" s="282" t="s">
        <v>223</v>
      </c>
      <c r="H44" s="282">
        <v>37.333173407518</v>
      </c>
      <c r="I44" s="282" t="s">
        <v>135</v>
      </c>
      <c r="J44" s="282">
        <v>3.140629698093179</v>
      </c>
      <c r="K44" s="282">
        <v>9.472663143941078</v>
      </c>
      <c r="L44" s="282" t="s">
        <v>143</v>
      </c>
      <c r="M44" s="282">
        <v>100</v>
      </c>
      <c r="N44" s="87"/>
      <c r="O44" s="87"/>
    </row>
    <row r="45" spans="1:15" ht="12.75">
      <c r="A45" s="355"/>
      <c r="B45" s="265" t="s">
        <v>62</v>
      </c>
      <c r="C45" s="304"/>
      <c r="D45" s="282">
        <v>0.6596991600774571</v>
      </c>
      <c r="E45" s="282">
        <v>8.476071456356527</v>
      </c>
      <c r="F45" s="282" t="s">
        <v>135</v>
      </c>
      <c r="G45" s="282">
        <v>3.386373267666261</v>
      </c>
      <c r="H45" s="282">
        <v>40.32470589515176</v>
      </c>
      <c r="I45" s="282">
        <v>8.407404824453412</v>
      </c>
      <c r="J45" s="282">
        <v>13.644131345650623</v>
      </c>
      <c r="K45" s="282">
        <v>24.70928308704096</v>
      </c>
      <c r="L45" s="282" t="s">
        <v>144</v>
      </c>
      <c r="M45" s="282">
        <v>99.99999999999999</v>
      </c>
      <c r="N45" s="87"/>
      <c r="O45" s="87"/>
    </row>
    <row r="46" spans="1:15" ht="12.75">
      <c r="A46" s="355"/>
      <c r="B46" s="265" t="s">
        <v>63</v>
      </c>
      <c r="C46" s="304"/>
      <c r="D46" s="282">
        <v>4.579100325393079</v>
      </c>
      <c r="E46" s="282">
        <v>14.386845177475841</v>
      </c>
      <c r="F46" s="282" t="s">
        <v>135</v>
      </c>
      <c r="G46" s="282" t="s">
        <v>223</v>
      </c>
      <c r="H46" s="282">
        <v>32.53371916838471</v>
      </c>
      <c r="I46" s="282" t="s">
        <v>135</v>
      </c>
      <c r="J46" s="282">
        <v>16.551578529024567</v>
      </c>
      <c r="K46" s="282">
        <v>31.177500683077074</v>
      </c>
      <c r="L46" s="282">
        <v>0.7712561166447254</v>
      </c>
      <c r="M46" s="282">
        <v>100</v>
      </c>
      <c r="N46" s="87"/>
      <c r="O46" s="87"/>
    </row>
    <row r="47" spans="1:15" ht="12.75">
      <c r="A47" s="356"/>
      <c r="B47" s="265" t="s">
        <v>192</v>
      </c>
      <c r="C47" s="304"/>
      <c r="D47" s="282">
        <v>2.84</v>
      </c>
      <c r="E47" s="282">
        <v>7.63</v>
      </c>
      <c r="F47" s="282" t="s">
        <v>189</v>
      </c>
      <c r="G47" s="282">
        <v>12.97</v>
      </c>
      <c r="H47" s="282">
        <v>16.95</v>
      </c>
      <c r="I47" s="282" t="s">
        <v>189</v>
      </c>
      <c r="J47" s="282">
        <v>36.83</v>
      </c>
      <c r="K47" s="282">
        <v>21.29</v>
      </c>
      <c r="L47" s="282" t="s">
        <v>144</v>
      </c>
      <c r="M47" s="282">
        <v>100</v>
      </c>
      <c r="N47" s="87"/>
      <c r="O47" s="87"/>
    </row>
    <row r="48" spans="1:15" ht="12.75">
      <c r="A48" s="356"/>
      <c r="B48" s="287" t="s">
        <v>64</v>
      </c>
      <c r="C48" s="310"/>
      <c r="D48" s="289">
        <v>2.332675890427857</v>
      </c>
      <c r="E48" s="289">
        <v>18.38800557797499</v>
      </c>
      <c r="F48" s="289" t="s">
        <v>223</v>
      </c>
      <c r="G48" s="289">
        <v>21.45009600611297</v>
      </c>
      <c r="H48" s="289">
        <v>33.36912345610133</v>
      </c>
      <c r="I48" s="289" t="s">
        <v>223</v>
      </c>
      <c r="J48" s="289">
        <v>12.10263089005865</v>
      </c>
      <c r="K48" s="289">
        <v>11.025223000988143</v>
      </c>
      <c r="L48" s="289">
        <v>1.3322451783360616</v>
      </c>
      <c r="M48" s="289">
        <v>100</v>
      </c>
      <c r="N48" s="87"/>
      <c r="O48" s="87"/>
    </row>
    <row r="49" spans="2:3" ht="12.75">
      <c r="B49" s="265"/>
      <c r="C49" s="265"/>
    </row>
    <row r="50" spans="2:13" ht="74.25" customHeight="1">
      <c r="B50" s="344" t="s">
        <v>226</v>
      </c>
      <c r="C50" s="344"/>
      <c r="D50" s="345"/>
      <c r="E50" s="345"/>
      <c r="F50" s="345"/>
      <c r="G50" s="345"/>
      <c r="H50" s="345"/>
      <c r="I50" s="345"/>
      <c r="J50" s="345"/>
      <c r="K50" s="345"/>
      <c r="L50" s="345"/>
      <c r="M50" s="345"/>
    </row>
    <row r="51" spans="2:15" ht="12.75">
      <c r="B51" s="19" t="s">
        <v>27</v>
      </c>
      <c r="C51" s="19"/>
      <c r="M51" s="279"/>
      <c r="N51" s="279"/>
      <c r="O51" s="279"/>
    </row>
    <row r="53" spans="2:13" ht="12.75">
      <c r="B53" s="141"/>
      <c r="C53" s="141"/>
      <c r="D53" s="141"/>
      <c r="E53" s="141"/>
      <c r="F53" s="138"/>
      <c r="G53" s="138"/>
      <c r="H53" s="138"/>
      <c r="I53" s="138"/>
      <c r="J53" s="138"/>
      <c r="K53" s="138"/>
      <c r="L53" s="138"/>
      <c r="M53" s="279"/>
    </row>
    <row r="54" spans="2:13" ht="12.75">
      <c r="B54" s="141"/>
      <c r="C54" s="141"/>
      <c r="D54" s="141"/>
      <c r="E54" s="141"/>
      <c r="F54" s="139"/>
      <c r="G54" s="139"/>
      <c r="H54" s="139"/>
      <c r="I54" s="139"/>
      <c r="J54" s="139"/>
      <c r="K54" s="139"/>
      <c r="L54" s="139"/>
      <c r="M54" s="279"/>
    </row>
    <row r="55" spans="2:13" ht="12.75">
      <c r="B55" s="136"/>
      <c r="C55" s="140"/>
      <c r="D55" s="140"/>
      <c r="E55" s="141"/>
      <c r="F55" s="141"/>
      <c r="G55" s="141"/>
      <c r="H55" s="141"/>
      <c r="I55" s="141"/>
      <c r="J55" s="141"/>
      <c r="K55" s="141"/>
      <c r="L55" s="141"/>
      <c r="M55" s="279"/>
    </row>
    <row r="56" spans="2:13" ht="12.75">
      <c r="B56" s="137"/>
      <c r="C56" s="140"/>
      <c r="D56" s="140"/>
      <c r="E56" s="141"/>
      <c r="F56" s="141"/>
      <c r="G56" s="141"/>
      <c r="H56" s="141"/>
      <c r="I56" s="141"/>
      <c r="J56" s="141"/>
      <c r="K56" s="141"/>
      <c r="L56" s="141"/>
      <c r="M56" s="279"/>
    </row>
    <row r="57" spans="2:13" ht="12.75">
      <c r="B57" s="137"/>
      <c r="C57" s="140"/>
      <c r="D57" s="140"/>
      <c r="E57" s="141"/>
      <c r="F57" s="141"/>
      <c r="G57" s="141"/>
      <c r="H57" s="141"/>
      <c r="I57" s="141"/>
      <c r="J57" s="141"/>
      <c r="K57" s="141"/>
      <c r="L57" s="141"/>
      <c r="M57" s="279"/>
    </row>
    <row r="58" spans="2:13" ht="12.75">
      <c r="B58" s="137"/>
      <c r="C58" s="140"/>
      <c r="D58" s="140"/>
      <c r="E58" s="141"/>
      <c r="F58" s="141"/>
      <c r="G58" s="141"/>
      <c r="H58" s="141"/>
      <c r="I58" s="141"/>
      <c r="J58" s="141"/>
      <c r="K58" s="141"/>
      <c r="L58" s="141"/>
      <c r="M58" s="279"/>
    </row>
    <row r="59" spans="2:13" ht="12.75">
      <c r="B59" s="137"/>
      <c r="C59" s="140"/>
      <c r="D59" s="140"/>
      <c r="E59" s="141"/>
      <c r="F59" s="141"/>
      <c r="G59" s="141"/>
      <c r="H59" s="141"/>
      <c r="I59" s="141"/>
      <c r="J59" s="141"/>
      <c r="K59" s="141"/>
      <c r="L59" s="141"/>
      <c r="M59" s="279"/>
    </row>
    <row r="60" spans="2:13" ht="12.75">
      <c r="B60" s="137"/>
      <c r="C60" s="140"/>
      <c r="D60" s="140"/>
      <c r="E60" s="141"/>
      <c r="F60" s="141"/>
      <c r="G60" s="141"/>
      <c r="H60" s="141"/>
      <c r="I60" s="141"/>
      <c r="J60" s="141"/>
      <c r="K60" s="141"/>
      <c r="L60" s="141"/>
      <c r="M60" s="279"/>
    </row>
    <row r="61" spans="2:13" ht="12.75">
      <c r="B61" s="137"/>
      <c r="C61" s="140"/>
      <c r="D61" s="140"/>
      <c r="E61" s="141"/>
      <c r="F61" s="141"/>
      <c r="G61" s="141"/>
      <c r="H61" s="141"/>
      <c r="I61" s="141"/>
      <c r="J61" s="141"/>
      <c r="K61" s="141"/>
      <c r="L61" s="141"/>
      <c r="M61" s="279"/>
    </row>
    <row r="62" spans="2:13" ht="12.75">
      <c r="B62" s="137"/>
      <c r="C62" s="140"/>
      <c r="D62" s="140"/>
      <c r="E62" s="141"/>
      <c r="F62" s="141"/>
      <c r="G62" s="141"/>
      <c r="H62" s="141"/>
      <c r="I62" s="141"/>
      <c r="J62" s="141"/>
      <c r="K62" s="141"/>
      <c r="L62" s="141"/>
      <c r="M62" s="279"/>
    </row>
    <row r="63" spans="2:13" ht="12.75">
      <c r="B63" s="137"/>
      <c r="C63" s="140"/>
      <c r="D63" s="140"/>
      <c r="E63" s="141"/>
      <c r="F63" s="141"/>
      <c r="G63" s="141"/>
      <c r="H63" s="141"/>
      <c r="I63" s="141"/>
      <c r="J63" s="141"/>
      <c r="K63" s="141"/>
      <c r="L63" s="141"/>
      <c r="M63" s="279"/>
    </row>
    <row r="64" spans="2:13" ht="12.75">
      <c r="B64" s="137"/>
      <c r="C64" s="140"/>
      <c r="D64" s="140"/>
      <c r="E64" s="141"/>
      <c r="F64" s="141"/>
      <c r="G64" s="141"/>
      <c r="H64" s="141"/>
      <c r="I64" s="141"/>
      <c r="J64" s="141"/>
      <c r="K64" s="141"/>
      <c r="L64" s="141"/>
      <c r="M64" s="279"/>
    </row>
    <row r="65" spans="2:13" ht="12.75">
      <c r="B65" s="137"/>
      <c r="C65" s="140"/>
      <c r="D65" s="140"/>
      <c r="E65" s="141"/>
      <c r="F65" s="141"/>
      <c r="G65" s="141"/>
      <c r="H65" s="141"/>
      <c r="I65" s="141"/>
      <c r="J65" s="141"/>
      <c r="K65" s="141"/>
      <c r="L65" s="141"/>
      <c r="M65" s="279"/>
    </row>
    <row r="66" spans="2:13" ht="12.75">
      <c r="B66" s="137"/>
      <c r="C66" s="140"/>
      <c r="D66" s="140"/>
      <c r="E66" s="141"/>
      <c r="F66" s="141"/>
      <c r="G66" s="141"/>
      <c r="H66" s="141"/>
      <c r="I66" s="141"/>
      <c r="J66" s="141"/>
      <c r="K66" s="141"/>
      <c r="L66" s="141"/>
      <c r="M66" s="279"/>
    </row>
    <row r="67" spans="2:13" ht="12.75">
      <c r="B67" s="137"/>
      <c r="C67" s="140"/>
      <c r="D67" s="140"/>
      <c r="E67" s="141"/>
      <c r="F67" s="141"/>
      <c r="G67" s="141"/>
      <c r="H67" s="141"/>
      <c r="I67" s="141"/>
      <c r="J67" s="141"/>
      <c r="K67" s="141"/>
      <c r="L67" s="141"/>
      <c r="M67" s="279"/>
    </row>
    <row r="68" spans="2:13" ht="12.75">
      <c r="B68" s="137"/>
      <c r="C68" s="140"/>
      <c r="D68" s="140"/>
      <c r="E68" s="141"/>
      <c r="F68" s="141"/>
      <c r="G68" s="141"/>
      <c r="H68" s="141"/>
      <c r="I68" s="141"/>
      <c r="J68" s="141"/>
      <c r="K68" s="141"/>
      <c r="L68" s="141"/>
      <c r="M68" s="279"/>
    </row>
    <row r="69" spans="2:13" ht="12.75">
      <c r="B69" s="137"/>
      <c r="C69" s="140"/>
      <c r="D69" s="140"/>
      <c r="E69" s="141"/>
      <c r="F69" s="141"/>
      <c r="G69" s="141"/>
      <c r="H69" s="141"/>
      <c r="I69" s="141"/>
      <c r="J69" s="141"/>
      <c r="K69" s="141"/>
      <c r="L69" s="141"/>
      <c r="M69" s="279"/>
    </row>
    <row r="70" spans="2:13" ht="12.75">
      <c r="B70" s="137"/>
      <c r="C70" s="140"/>
      <c r="D70" s="140"/>
      <c r="E70" s="141"/>
      <c r="F70" s="141"/>
      <c r="G70" s="141"/>
      <c r="H70" s="141"/>
      <c r="I70" s="141"/>
      <c r="J70" s="141"/>
      <c r="K70" s="141"/>
      <c r="L70" s="141"/>
      <c r="M70" s="279"/>
    </row>
    <row r="71" spans="2:13" ht="12.75">
      <c r="B71" s="137"/>
      <c r="C71" s="140"/>
      <c r="D71" s="140"/>
      <c r="E71" s="141"/>
      <c r="F71" s="141"/>
      <c r="G71" s="141"/>
      <c r="H71" s="141"/>
      <c r="I71" s="141"/>
      <c r="J71" s="141"/>
      <c r="K71" s="141"/>
      <c r="L71" s="141"/>
      <c r="M71" s="279"/>
    </row>
    <row r="72" spans="2:13" ht="12.75">
      <c r="B72" s="137"/>
      <c r="C72" s="140"/>
      <c r="D72" s="140"/>
      <c r="E72" s="141"/>
      <c r="F72" s="141"/>
      <c r="G72" s="141"/>
      <c r="H72" s="141"/>
      <c r="I72" s="141"/>
      <c r="J72" s="141"/>
      <c r="K72" s="141"/>
      <c r="L72" s="141"/>
      <c r="M72" s="279"/>
    </row>
    <row r="73" spans="2:13" ht="12.75">
      <c r="B73" s="137"/>
      <c r="C73" s="140"/>
      <c r="D73" s="140"/>
      <c r="E73" s="141"/>
      <c r="F73" s="141"/>
      <c r="G73" s="141"/>
      <c r="H73" s="141"/>
      <c r="I73" s="141"/>
      <c r="J73" s="141"/>
      <c r="K73" s="141"/>
      <c r="L73" s="141"/>
      <c r="M73" s="279"/>
    </row>
    <row r="74" spans="2:13" ht="12.75">
      <c r="B74" s="137"/>
      <c r="C74" s="140"/>
      <c r="D74" s="140"/>
      <c r="E74" s="141"/>
      <c r="F74" s="141"/>
      <c r="G74" s="141"/>
      <c r="H74" s="141"/>
      <c r="I74" s="141"/>
      <c r="J74" s="141"/>
      <c r="K74" s="141"/>
      <c r="L74" s="141"/>
      <c r="M74" s="279"/>
    </row>
    <row r="75" spans="2:13" ht="12.75">
      <c r="B75" s="137"/>
      <c r="C75" s="140"/>
      <c r="D75" s="140"/>
      <c r="E75" s="141"/>
      <c r="F75" s="141"/>
      <c r="G75" s="141"/>
      <c r="H75" s="141"/>
      <c r="I75" s="141"/>
      <c r="J75" s="141"/>
      <c r="K75" s="141"/>
      <c r="L75" s="141"/>
      <c r="M75" s="279"/>
    </row>
    <row r="76" spans="2:13" ht="12.75">
      <c r="B76" s="137"/>
      <c r="C76" s="140"/>
      <c r="D76" s="140"/>
      <c r="E76" s="141"/>
      <c r="F76" s="141"/>
      <c r="G76" s="141"/>
      <c r="H76" s="141"/>
      <c r="I76" s="141"/>
      <c r="J76" s="141"/>
      <c r="K76" s="141"/>
      <c r="L76" s="141"/>
      <c r="M76" s="279"/>
    </row>
    <row r="77" spans="2:13" ht="12.75">
      <c r="B77" s="137"/>
      <c r="C77" s="140"/>
      <c r="D77" s="140"/>
      <c r="E77" s="141"/>
      <c r="F77" s="141"/>
      <c r="G77" s="141"/>
      <c r="H77" s="141"/>
      <c r="I77" s="141"/>
      <c r="J77" s="141"/>
      <c r="K77" s="141"/>
      <c r="L77" s="141"/>
      <c r="M77" s="279"/>
    </row>
    <row r="78" spans="2:13" ht="12.75">
      <c r="B78" s="137"/>
      <c r="C78" s="140"/>
      <c r="D78" s="140"/>
      <c r="E78" s="141"/>
      <c r="F78" s="141"/>
      <c r="G78" s="141"/>
      <c r="H78" s="141"/>
      <c r="I78" s="141"/>
      <c r="J78" s="141"/>
      <c r="K78" s="141"/>
      <c r="L78" s="141"/>
      <c r="M78" s="279"/>
    </row>
    <row r="79" spans="2:13" ht="12.75">
      <c r="B79" s="137"/>
      <c r="C79" s="140"/>
      <c r="D79" s="140"/>
      <c r="E79" s="141"/>
      <c r="F79" s="141"/>
      <c r="G79" s="141"/>
      <c r="H79" s="141"/>
      <c r="I79" s="141"/>
      <c r="J79" s="141"/>
      <c r="K79" s="141"/>
      <c r="L79" s="141"/>
      <c r="M79" s="279"/>
    </row>
    <row r="80" spans="2:13" ht="12.75">
      <c r="B80" s="137"/>
      <c r="C80" s="140"/>
      <c r="D80" s="140"/>
      <c r="E80" s="141"/>
      <c r="F80" s="141"/>
      <c r="G80" s="141"/>
      <c r="H80" s="141"/>
      <c r="I80" s="141"/>
      <c r="J80" s="141"/>
      <c r="K80" s="141"/>
      <c r="L80" s="141"/>
      <c r="M80" s="279"/>
    </row>
    <row r="81" spans="2:13" ht="12.75">
      <c r="B81" s="137"/>
      <c r="C81" s="140"/>
      <c r="D81" s="140"/>
      <c r="E81" s="141"/>
      <c r="F81" s="141"/>
      <c r="G81" s="141"/>
      <c r="H81" s="141"/>
      <c r="I81" s="141"/>
      <c r="J81" s="141"/>
      <c r="K81" s="141"/>
      <c r="L81" s="141"/>
      <c r="M81" s="279"/>
    </row>
    <row r="82" spans="2:13" ht="12.75">
      <c r="B82" s="137"/>
      <c r="C82" s="140"/>
      <c r="D82" s="140"/>
      <c r="E82" s="141"/>
      <c r="F82" s="141"/>
      <c r="G82" s="141"/>
      <c r="H82" s="141"/>
      <c r="I82" s="141"/>
      <c r="J82" s="141"/>
      <c r="K82" s="141"/>
      <c r="L82" s="141"/>
      <c r="M82" s="279"/>
    </row>
    <row r="83" spans="2:13" ht="12.75">
      <c r="B83" s="137"/>
      <c r="C83" s="140"/>
      <c r="D83" s="140"/>
      <c r="E83" s="141"/>
      <c r="F83" s="141"/>
      <c r="G83" s="141"/>
      <c r="H83" s="141"/>
      <c r="I83" s="141"/>
      <c r="J83" s="141"/>
      <c r="K83" s="141"/>
      <c r="L83" s="141"/>
      <c r="M83" s="279"/>
    </row>
    <row r="84" spans="2:13" ht="12.75">
      <c r="B84" s="137"/>
      <c r="C84" s="140"/>
      <c r="D84" s="140"/>
      <c r="E84" s="141"/>
      <c r="F84" s="141"/>
      <c r="G84" s="141"/>
      <c r="H84" s="141"/>
      <c r="I84" s="141"/>
      <c r="J84" s="141"/>
      <c r="K84" s="141"/>
      <c r="L84" s="141"/>
      <c r="M84" s="279"/>
    </row>
    <row r="85" spans="2:16" ht="12.75">
      <c r="B85" s="137"/>
      <c r="C85" s="140"/>
      <c r="D85" s="140"/>
      <c r="E85" s="141"/>
      <c r="F85" s="141"/>
      <c r="G85" s="141"/>
      <c r="H85" s="141"/>
      <c r="I85" s="141"/>
      <c r="J85" s="141"/>
      <c r="K85" s="141"/>
      <c r="L85" s="141"/>
      <c r="M85" s="279"/>
      <c r="P85" s="279"/>
    </row>
    <row r="86" spans="2:13" ht="12.75">
      <c r="B86" s="137"/>
      <c r="C86" s="140"/>
      <c r="D86" s="140"/>
      <c r="E86" s="141"/>
      <c r="F86" s="141"/>
      <c r="G86" s="141"/>
      <c r="H86" s="141"/>
      <c r="I86" s="141"/>
      <c r="J86" s="141"/>
      <c r="K86" s="141"/>
      <c r="L86" s="141"/>
      <c r="M86" s="279"/>
    </row>
    <row r="87" spans="2:13" ht="12.75">
      <c r="B87" s="137"/>
      <c r="C87" s="140"/>
      <c r="D87" s="140"/>
      <c r="E87" s="141"/>
      <c r="F87" s="141"/>
      <c r="G87" s="141"/>
      <c r="H87" s="141"/>
      <c r="I87" s="141"/>
      <c r="J87" s="141"/>
      <c r="K87" s="141"/>
      <c r="L87" s="141"/>
      <c r="M87" s="279"/>
    </row>
    <row r="88" spans="2:13" ht="12.75">
      <c r="B88" s="137"/>
      <c r="C88" s="140"/>
      <c r="D88" s="140"/>
      <c r="E88" s="141"/>
      <c r="F88" s="141"/>
      <c r="G88" s="141"/>
      <c r="H88" s="141"/>
      <c r="I88" s="141"/>
      <c r="J88" s="141"/>
      <c r="K88" s="141"/>
      <c r="L88" s="141"/>
      <c r="M88" s="279"/>
    </row>
    <row r="89" spans="2:13" ht="12.75">
      <c r="B89" s="137"/>
      <c r="C89" s="140"/>
      <c r="D89" s="140"/>
      <c r="E89" s="141"/>
      <c r="F89" s="141"/>
      <c r="G89" s="141"/>
      <c r="H89" s="141"/>
      <c r="I89" s="141"/>
      <c r="J89" s="141"/>
      <c r="K89" s="141"/>
      <c r="L89" s="141"/>
      <c r="M89" s="279"/>
    </row>
    <row r="90" spans="2:13" ht="12.75">
      <c r="B90" s="137"/>
      <c r="C90" s="140"/>
      <c r="D90" s="140"/>
      <c r="E90" s="141"/>
      <c r="F90" s="141"/>
      <c r="G90" s="141"/>
      <c r="H90" s="141"/>
      <c r="I90" s="141"/>
      <c r="J90" s="141"/>
      <c r="K90" s="141"/>
      <c r="L90" s="141"/>
      <c r="M90" s="279"/>
    </row>
    <row r="91" spans="2:13" ht="12.75">
      <c r="B91" s="137"/>
      <c r="C91" s="140"/>
      <c r="D91" s="140"/>
      <c r="E91" s="141"/>
      <c r="F91" s="141"/>
      <c r="G91" s="141"/>
      <c r="H91" s="141"/>
      <c r="I91" s="141"/>
      <c r="J91" s="141"/>
      <c r="K91" s="141"/>
      <c r="L91" s="141"/>
      <c r="M91" s="279"/>
    </row>
    <row r="92" spans="2:13" ht="12.75">
      <c r="B92" s="279"/>
      <c r="C92" s="279"/>
      <c r="D92" s="279"/>
      <c r="E92" s="279"/>
      <c r="F92" s="279"/>
      <c r="G92" s="279"/>
      <c r="H92" s="279"/>
      <c r="I92" s="279"/>
      <c r="J92" s="279"/>
      <c r="K92" s="279"/>
      <c r="L92" s="279"/>
      <c r="M92" s="279"/>
    </row>
    <row r="93" spans="2:13" ht="12.75">
      <c r="B93" s="279"/>
      <c r="C93" s="279"/>
      <c r="D93" s="279"/>
      <c r="E93" s="279"/>
      <c r="F93" s="279"/>
      <c r="G93" s="279"/>
      <c r="H93" s="279"/>
      <c r="I93" s="279"/>
      <c r="J93" s="279"/>
      <c r="K93" s="279"/>
      <c r="L93" s="279"/>
      <c r="M93" s="279"/>
    </row>
  </sheetData>
  <sheetProtection/>
  <mergeCells count="11">
    <mergeCell ref="D39:F39"/>
    <mergeCell ref="G39:I39"/>
    <mergeCell ref="J39:L39"/>
    <mergeCell ref="B50:M50"/>
    <mergeCell ref="J40:L40"/>
    <mergeCell ref="J41:L41"/>
    <mergeCell ref="A43:A48"/>
    <mergeCell ref="B2:M2"/>
    <mergeCell ref="G4:H4"/>
    <mergeCell ref="J4:L4"/>
    <mergeCell ref="A8:A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zoomScale="70" zoomScaleNormal="70" zoomScalePageLayoutView="0" workbookViewId="0" topLeftCell="A1">
      <selection activeCell="B1" sqref="B1:H1"/>
    </sheetView>
  </sheetViews>
  <sheetFormatPr defaultColWidth="9.140625" defaultRowHeight="12.75"/>
  <cols>
    <col min="1" max="1" width="4.28125" style="251" customWidth="1"/>
    <col min="2" max="2" width="16.421875" style="279" customWidth="1"/>
    <col min="3" max="3" width="2.28125" style="279" customWidth="1"/>
    <col min="4" max="4" width="15.7109375" style="279" customWidth="1"/>
    <col min="5" max="7" width="15.7109375" style="251" customWidth="1"/>
    <col min="8" max="8" width="15.7109375" style="279" customWidth="1"/>
    <col min="9" max="16384" width="9.140625" style="251" customWidth="1"/>
  </cols>
  <sheetData>
    <row r="1" spans="2:8" ht="53.25" customHeight="1">
      <c r="B1" s="360" t="s">
        <v>171</v>
      </c>
      <c r="C1" s="360"/>
      <c r="D1" s="360"/>
      <c r="E1" s="360"/>
      <c r="F1" s="360"/>
      <c r="G1" s="360"/>
      <c r="H1" s="360"/>
    </row>
    <row r="3" spans="2:8" ht="12.75">
      <c r="B3" s="291"/>
      <c r="C3" s="291"/>
      <c r="D3" s="361" t="s">
        <v>69</v>
      </c>
      <c r="E3" s="361"/>
      <c r="F3" s="361"/>
      <c r="G3" s="361"/>
      <c r="H3" s="361"/>
    </row>
    <row r="4" spans="4:8" ht="12.75">
      <c r="D4" s="311" t="s">
        <v>198</v>
      </c>
      <c r="E4" s="311" t="s">
        <v>199</v>
      </c>
      <c r="F4" s="311" t="s">
        <v>200</v>
      </c>
      <c r="G4" s="311" t="s">
        <v>201</v>
      </c>
      <c r="H4" s="311" t="s">
        <v>202</v>
      </c>
    </row>
    <row r="5" spans="1:8" ht="12.75" customHeight="1">
      <c r="A5" s="357" t="s">
        <v>180</v>
      </c>
      <c r="B5" s="279" t="s">
        <v>87</v>
      </c>
      <c r="D5" s="284">
        <v>66.71015650963476</v>
      </c>
      <c r="E5" s="284">
        <v>80.09883732232069</v>
      </c>
      <c r="F5" s="284">
        <v>67.52884597739896</v>
      </c>
      <c r="G5" s="284">
        <v>63.403783892124544</v>
      </c>
      <c r="H5" s="284">
        <v>52.429724045476405</v>
      </c>
    </row>
    <row r="6" spans="1:8" ht="12.75">
      <c r="A6" s="358"/>
      <c r="B6" s="279" t="s">
        <v>33</v>
      </c>
      <c r="D6" s="284">
        <v>80.34042438037672</v>
      </c>
      <c r="E6" s="284">
        <v>87.27041232532216</v>
      </c>
      <c r="F6" s="284">
        <v>83.62174813673548</v>
      </c>
      <c r="G6" s="284">
        <v>77.39280837784605</v>
      </c>
      <c r="H6" s="284">
        <v>71.00108679056522</v>
      </c>
    </row>
    <row r="7" spans="1:8" ht="12.75">
      <c r="A7" s="358"/>
      <c r="B7" s="279" t="s">
        <v>34</v>
      </c>
      <c r="D7" s="284">
        <v>66.94207510005944</v>
      </c>
      <c r="E7" s="284">
        <v>81.646427472332</v>
      </c>
      <c r="F7" s="284">
        <v>73.73092690324998</v>
      </c>
      <c r="G7" s="284">
        <v>60.15743534654907</v>
      </c>
      <c r="H7" s="284">
        <v>49.82435729821257</v>
      </c>
    </row>
    <row r="8" spans="1:8" ht="12.75">
      <c r="A8" s="356"/>
      <c r="B8" s="279" t="s">
        <v>35</v>
      </c>
      <c r="D8" s="284">
        <v>85.61922075590269</v>
      </c>
      <c r="E8" s="284">
        <v>91.08958837772397</v>
      </c>
      <c r="F8" s="284">
        <v>88.77937985439354</v>
      </c>
      <c r="G8" s="284">
        <v>84.57607949266874</v>
      </c>
      <c r="H8" s="284">
        <v>76.14475217849808</v>
      </c>
    </row>
    <row r="9" spans="1:8" ht="12.75">
      <c r="A9" s="356"/>
      <c r="B9" s="279" t="s">
        <v>36</v>
      </c>
      <c r="D9" s="284">
        <v>90.2797097972846</v>
      </c>
      <c r="E9" s="284">
        <v>94.1592539573708</v>
      </c>
      <c r="F9" s="284">
        <v>93.66025845499286</v>
      </c>
      <c r="G9" s="284">
        <v>88.5244558426801</v>
      </c>
      <c r="H9" s="284">
        <v>83.91690748357199</v>
      </c>
    </row>
    <row r="10" spans="1:8" ht="12.75">
      <c r="A10" s="356"/>
      <c r="B10" s="279" t="s">
        <v>37</v>
      </c>
      <c r="D10" s="284">
        <v>81.64011255352436</v>
      </c>
      <c r="E10" s="284">
        <v>88.39458391199015</v>
      </c>
      <c r="F10" s="284">
        <v>83.8202165139023</v>
      </c>
      <c r="G10" s="284">
        <v>78.09346190764232</v>
      </c>
      <c r="H10" s="284">
        <v>76.11741661876104</v>
      </c>
    </row>
    <row r="11" spans="1:8" ht="12.75">
      <c r="A11" s="356"/>
      <c r="B11" s="279" t="s">
        <v>38</v>
      </c>
      <c r="D11" s="284">
        <v>79.63659937161957</v>
      </c>
      <c r="E11" s="284">
        <v>89.59328735034231</v>
      </c>
      <c r="F11" s="284">
        <v>87.43956125469815</v>
      </c>
      <c r="G11" s="284">
        <v>79.51976535239807</v>
      </c>
      <c r="H11" s="284">
        <v>63.042501488727694</v>
      </c>
    </row>
    <row r="12" spans="1:8" ht="12.75">
      <c r="A12" s="356"/>
      <c r="B12" s="279" t="s">
        <v>39</v>
      </c>
      <c r="D12" s="284">
        <v>67.40817290974339</v>
      </c>
      <c r="E12" s="284">
        <v>82.25212772959482</v>
      </c>
      <c r="F12" s="284">
        <v>72.32805165817066</v>
      </c>
      <c r="G12" s="284">
        <v>61.266105159077064</v>
      </c>
      <c r="H12" s="284">
        <v>51.662530370644944</v>
      </c>
    </row>
    <row r="13" spans="2:8" ht="12.75">
      <c r="B13" s="279" t="s">
        <v>40</v>
      </c>
      <c r="D13" s="284">
        <v>83.24507142539272</v>
      </c>
      <c r="E13" s="284">
        <v>83.99343320336548</v>
      </c>
      <c r="F13" s="284">
        <v>85.40263543191801</v>
      </c>
      <c r="G13" s="284">
        <v>83.49743330808718</v>
      </c>
      <c r="H13" s="284">
        <v>79.1213345767278</v>
      </c>
    </row>
    <row r="14" spans="2:8" ht="12.75">
      <c r="B14" s="279" t="s">
        <v>41</v>
      </c>
      <c r="D14" s="284">
        <v>58.737471574159855</v>
      </c>
      <c r="E14" s="284">
        <v>75.18459845631565</v>
      </c>
      <c r="F14" s="284">
        <v>66.55967241184197</v>
      </c>
      <c r="G14" s="284">
        <v>52.59884474574792</v>
      </c>
      <c r="H14" s="284">
        <v>33.92022098183274</v>
      </c>
    </row>
    <row r="15" spans="2:8" ht="12.75">
      <c r="B15" s="279" t="s">
        <v>42</v>
      </c>
      <c r="D15" s="284">
        <v>78.07364610916852</v>
      </c>
      <c r="E15" s="284">
        <v>85.59220201528258</v>
      </c>
      <c r="F15" s="284">
        <v>81.85495092815968</v>
      </c>
      <c r="G15" s="284">
        <v>77.03837436424757</v>
      </c>
      <c r="H15" s="284">
        <v>65.5421615133268</v>
      </c>
    </row>
    <row r="16" spans="2:8" ht="12.75">
      <c r="B16" s="279" t="s">
        <v>43</v>
      </c>
      <c r="D16" s="284">
        <v>63.25891137070125</v>
      </c>
      <c r="E16" s="284">
        <v>67.31984137697937</v>
      </c>
      <c r="F16" s="284">
        <v>66.93956582114266</v>
      </c>
      <c r="G16" s="284">
        <v>64.20879344228159</v>
      </c>
      <c r="H16" s="284">
        <v>50.68646509436929</v>
      </c>
    </row>
    <row r="17" spans="2:8" ht="12.75">
      <c r="B17" s="279" t="s">
        <v>44</v>
      </c>
      <c r="D17" s="284">
        <v>66.15972706513327</v>
      </c>
      <c r="E17" s="284">
        <v>82.3548223689122</v>
      </c>
      <c r="F17" s="284">
        <v>71.42694391702136</v>
      </c>
      <c r="G17" s="284">
        <v>58.30410156731739</v>
      </c>
      <c r="H17" s="284">
        <v>40.57925809824424</v>
      </c>
    </row>
    <row r="18" spans="2:8" ht="12.75">
      <c r="B18" s="279" t="s">
        <v>45</v>
      </c>
      <c r="D18" s="284">
        <v>51.28910482960194</v>
      </c>
      <c r="E18" s="284">
        <v>67.0837576341188</v>
      </c>
      <c r="F18" s="284">
        <v>54.87755472771072</v>
      </c>
      <c r="G18" s="284">
        <v>47.43287878597974</v>
      </c>
      <c r="H18" s="284">
        <v>31.94347446094414</v>
      </c>
    </row>
    <row r="19" spans="2:8" ht="12.75">
      <c r="B19" s="279" t="s">
        <v>47</v>
      </c>
      <c r="D19" s="284">
        <v>76.66162318284141</v>
      </c>
      <c r="E19" s="284">
        <v>97.38717347280368</v>
      </c>
      <c r="F19" s="284">
        <v>89.82661195186026</v>
      </c>
      <c r="G19" s="284">
        <v>62.49750597534937</v>
      </c>
      <c r="H19" s="284">
        <v>37.13433077576558</v>
      </c>
    </row>
    <row r="20" spans="2:8" ht="12.75">
      <c r="B20" s="279" t="s">
        <v>48</v>
      </c>
      <c r="D20" s="284">
        <v>65.52093588744617</v>
      </c>
      <c r="E20" s="284">
        <v>78.28052474874208</v>
      </c>
      <c r="F20" s="284">
        <v>67.38722920173382</v>
      </c>
      <c r="G20" s="284">
        <v>59.67185731192945</v>
      </c>
      <c r="H20" s="284">
        <v>54.58899918600277</v>
      </c>
    </row>
    <row r="21" spans="2:8" ht="12.75">
      <c r="B21" s="279" t="s">
        <v>49</v>
      </c>
      <c r="D21" s="284">
        <v>32.35283929894303</v>
      </c>
      <c r="E21" s="284">
        <v>38.57969863216443</v>
      </c>
      <c r="F21" s="284">
        <v>35.85737729811508</v>
      </c>
      <c r="G21" s="284">
        <v>28.053671491752503</v>
      </c>
      <c r="H21" s="284">
        <v>17.112423508440063</v>
      </c>
    </row>
    <row r="22" spans="2:8" ht="12.75">
      <c r="B22" s="279" t="s">
        <v>50</v>
      </c>
      <c r="D22" s="284">
        <v>72.36593174966507</v>
      </c>
      <c r="E22" s="284">
        <v>81.46810811213024</v>
      </c>
      <c r="F22" s="284">
        <v>76.49912338101429</v>
      </c>
      <c r="G22" s="284">
        <v>70.15403695133104</v>
      </c>
      <c r="H22" s="284">
        <v>60.18449097367253</v>
      </c>
    </row>
    <row r="23" spans="2:8" ht="12.75">
      <c r="B23" s="279" t="s">
        <v>51</v>
      </c>
      <c r="D23" s="284">
        <v>69.41858765047029</v>
      </c>
      <c r="E23" s="284">
        <v>77.94921875</v>
      </c>
      <c r="F23" s="284">
        <v>72.31182795698925</v>
      </c>
      <c r="G23" s="284">
        <v>68.6908077994429</v>
      </c>
      <c r="H23" s="284">
        <v>55.391432791728214</v>
      </c>
    </row>
    <row r="24" spans="2:8" ht="12.75">
      <c r="B24" s="279" t="s">
        <v>52</v>
      </c>
      <c r="D24" s="284">
        <v>78.89438943894389</v>
      </c>
      <c r="E24" s="284">
        <v>83.24855883350287</v>
      </c>
      <c r="F24" s="284">
        <v>79.23464847226343</v>
      </c>
      <c r="G24" s="284">
        <v>77.38366417181908</v>
      </c>
      <c r="H24" s="284">
        <v>75.46754675467547</v>
      </c>
    </row>
    <row r="25" spans="2:8" ht="12.75">
      <c r="B25" s="279" t="s">
        <v>53</v>
      </c>
      <c r="D25" s="284">
        <v>52.65224112790352</v>
      </c>
      <c r="E25" s="284">
        <v>63.86242559911153</v>
      </c>
      <c r="F25" s="284">
        <v>50.92764572072542</v>
      </c>
      <c r="G25" s="284">
        <v>48.97803409380035</v>
      </c>
      <c r="H25" s="284">
        <v>44.101691571731514</v>
      </c>
    </row>
    <row r="26" spans="2:8" ht="12.75">
      <c r="B26" s="279" t="s">
        <v>54</v>
      </c>
      <c r="D26" s="284">
        <v>27.609611775009874</v>
      </c>
      <c r="E26" s="284">
        <v>44.11571987011282</v>
      </c>
      <c r="F26" s="284">
        <v>28.499470417778706</v>
      </c>
      <c r="G26" s="284">
        <v>20.240293139563114</v>
      </c>
      <c r="H26" s="284">
        <v>12.391797149743985</v>
      </c>
    </row>
    <row r="27" spans="2:8" ht="12.75">
      <c r="B27" s="279" t="s">
        <v>55</v>
      </c>
      <c r="D27" s="284">
        <v>86.54938176165274</v>
      </c>
      <c r="E27" s="284">
        <v>94.04575510797403</v>
      </c>
      <c r="F27" s="284">
        <v>91.47057568044906</v>
      </c>
      <c r="G27" s="284">
        <v>86.19301194999669</v>
      </c>
      <c r="H27" s="284">
        <v>70.47188578645257</v>
      </c>
    </row>
    <row r="28" spans="2:8" ht="12.75">
      <c r="B28" s="279" t="s">
        <v>56</v>
      </c>
      <c r="D28" s="284">
        <v>49.78011609296993</v>
      </c>
      <c r="E28" s="284">
        <v>64.2819933325822</v>
      </c>
      <c r="F28" s="284">
        <v>55.07085792509145</v>
      </c>
      <c r="G28" s="284">
        <v>42.68929142947992</v>
      </c>
      <c r="H28" s="284">
        <v>26.999920554998486</v>
      </c>
    </row>
    <row r="29" spans="2:8" ht="12.75">
      <c r="B29" s="279" t="s">
        <v>57</v>
      </c>
      <c r="D29" s="284">
        <v>84.09753495460726</v>
      </c>
      <c r="E29" s="284">
        <v>90.71508277457835</v>
      </c>
      <c r="F29" s="284">
        <v>90.04458361231552</v>
      </c>
      <c r="G29" s="284">
        <v>82.49514923442217</v>
      </c>
      <c r="H29" s="284">
        <v>73.1178267931686</v>
      </c>
    </row>
    <row r="30" spans="2:8" ht="12.75">
      <c r="B30" s="279" t="s">
        <v>58</v>
      </c>
      <c r="D30" s="284">
        <v>84.97385103443534</v>
      </c>
      <c r="E30" s="284">
        <v>88.28864161818878</v>
      </c>
      <c r="F30" s="284">
        <v>86.8706084260335</v>
      </c>
      <c r="G30" s="284">
        <v>83.79314246775263</v>
      </c>
      <c r="H30" s="284">
        <v>80.12269946542072</v>
      </c>
    </row>
    <row r="31" spans="2:8" ht="12.75">
      <c r="B31" s="279" t="s">
        <v>59</v>
      </c>
      <c r="D31" s="284">
        <v>28.329581840661955</v>
      </c>
      <c r="E31" s="284">
        <v>37.24845666639942</v>
      </c>
      <c r="F31" s="284">
        <v>25.466782457663918</v>
      </c>
      <c r="G31" s="284">
        <v>21.946329426280073</v>
      </c>
      <c r="H31" s="284">
        <v>15.441612329579135</v>
      </c>
    </row>
    <row r="32" spans="2:8" ht="12.75">
      <c r="B32" s="279" t="s">
        <v>60</v>
      </c>
      <c r="D32" s="284">
        <v>69.05758119147241</v>
      </c>
      <c r="E32" s="284">
        <v>76.47215916677794</v>
      </c>
      <c r="F32" s="284">
        <v>69.84215828948841</v>
      </c>
      <c r="G32" s="284">
        <v>67.43945084833571</v>
      </c>
      <c r="H32" s="284">
        <v>60.590802282645186</v>
      </c>
    </row>
    <row r="33" spans="2:8" ht="12.75">
      <c r="B33" s="279" t="s">
        <v>61</v>
      </c>
      <c r="D33" s="284">
        <v>87.79648368272609</v>
      </c>
      <c r="E33" s="284">
        <v>86.9721366021833</v>
      </c>
      <c r="F33" s="284">
        <v>88.13557220312937</v>
      </c>
      <c r="G33" s="284">
        <v>88.57424796997799</v>
      </c>
      <c r="H33" s="284">
        <v>87.30061250452583</v>
      </c>
    </row>
    <row r="34" spans="4:8" ht="12.75">
      <c r="D34" s="87"/>
      <c r="E34" s="87"/>
      <c r="F34" s="87"/>
      <c r="G34" s="87"/>
      <c r="H34" s="87"/>
    </row>
    <row r="35" spans="2:8" ht="12.75">
      <c r="B35" s="25" t="s">
        <v>24</v>
      </c>
      <c r="C35" s="25"/>
      <c r="D35" s="26">
        <f>AVERAGE(D5:D34)</f>
        <v>68.4621067042087</v>
      </c>
      <c r="E35" s="26">
        <f>AVERAGE(E5:E34)</f>
        <v>77.89478713066283</v>
      </c>
      <c r="F35" s="26">
        <f>AVERAGE(F5:F34)</f>
        <v>71.9108753443444</v>
      </c>
      <c r="G35" s="26">
        <f>AVERAGE(G5:G34)</f>
        <v>64.99361433951312</v>
      </c>
      <c r="H35" s="26">
        <f>AVERAGE(H5:H34)</f>
        <v>55.0465608078777</v>
      </c>
    </row>
    <row r="36" spans="2:8" ht="12.75">
      <c r="B36" s="25" t="s">
        <v>75</v>
      </c>
      <c r="C36" s="25"/>
      <c r="D36" s="26">
        <f>AVERAGE(D6,D7,D9,D10,D11,D12,D13,D14,D15,D17,D18,D20,D22,D25,D26,D27,D28,D29,D32)</f>
        <v>69.02028682404162</v>
      </c>
      <c r="E36" s="26">
        <f>AVERAGE(E6,E7,E9,E10,E11,E12,E13,E14,E15,E17,E18,E20,E22,E25,E26,E27,E28,E29,E32)</f>
        <v>79.51403553352401</v>
      </c>
      <c r="F36" s="26">
        <f>AVERAGE(F6,F7,F9,F10,F11,F12,F13,F14,F15,F17,F18,F20,F22,F25,F26,F27,F28,F29,F32)</f>
        <v>72.86653497721042</v>
      </c>
      <c r="G36" s="26">
        <f>AVERAGE(G6,G7,G9,G10,G11,G12,G13,G14,G15,G17,G18,G20,G22,G25,G26,G27,G28,G29,G32)</f>
        <v>65.35193630086478</v>
      </c>
      <c r="H36" s="26">
        <f>AVERAGE(H6,H7,H9,H10,H11,H12,H13,H14,H15,H17,H18,H20,H22,H25,H26,H27,H28,H29,H32)</f>
        <v>55.21677178841973</v>
      </c>
    </row>
    <row r="37" spans="1:8" ht="12.75">
      <c r="A37" s="14"/>
      <c r="B37" s="27"/>
      <c r="C37" s="27"/>
      <c r="D37" s="26"/>
      <c r="E37" s="26"/>
      <c r="F37" s="26"/>
      <c r="G37" s="26"/>
      <c r="H37" s="26"/>
    </row>
    <row r="38" spans="1:8" ht="12.75" customHeight="1">
      <c r="A38" s="355" t="s">
        <v>179</v>
      </c>
      <c r="B38" s="251" t="s">
        <v>184</v>
      </c>
      <c r="C38" s="251"/>
      <c r="D38" s="284">
        <v>29.518359556645173</v>
      </c>
      <c r="E38" s="284">
        <v>38.038192591314896</v>
      </c>
      <c r="F38" s="284">
        <v>32.02883118678859</v>
      </c>
      <c r="G38" s="284">
        <v>26.606396598919275</v>
      </c>
      <c r="H38" s="284">
        <v>10.537020436757539</v>
      </c>
    </row>
    <row r="39" spans="1:8" ht="12.75">
      <c r="A39" s="355"/>
      <c r="B39" s="279" t="s">
        <v>191</v>
      </c>
      <c r="D39" s="284">
        <v>50.02242420318998</v>
      </c>
      <c r="E39" s="284">
        <v>64.33448909627306</v>
      </c>
      <c r="F39" s="284">
        <v>52.46818092162855</v>
      </c>
      <c r="G39" s="284">
        <v>44.444190873040384</v>
      </c>
      <c r="H39" s="284">
        <v>31.53726581962894</v>
      </c>
    </row>
    <row r="40" spans="1:8" ht="12.75">
      <c r="A40" s="355"/>
      <c r="B40" s="279" t="s">
        <v>62</v>
      </c>
      <c r="D40" s="284">
        <v>88.48649211493128</v>
      </c>
      <c r="E40" s="284">
        <v>87.2798666393874</v>
      </c>
      <c r="F40" s="284">
        <v>92.89477481132788</v>
      </c>
      <c r="G40" s="284">
        <v>91.75617092228724</v>
      </c>
      <c r="H40" s="284">
        <v>80.43262534949406</v>
      </c>
    </row>
    <row r="41" spans="1:8" ht="12.75">
      <c r="A41" s="355"/>
      <c r="B41" s="279" t="s">
        <v>63</v>
      </c>
      <c r="D41" s="284">
        <v>79.66680797484294</v>
      </c>
      <c r="E41" s="284">
        <v>85.693649912947</v>
      </c>
      <c r="F41" s="284">
        <v>82.1534735219641</v>
      </c>
      <c r="G41" s="284">
        <v>75.61057886924841</v>
      </c>
      <c r="H41" s="284">
        <v>70.10394413227296</v>
      </c>
    </row>
    <row r="42" spans="1:8" ht="12.75">
      <c r="A42" s="355"/>
      <c r="B42" s="279" t="s">
        <v>227</v>
      </c>
      <c r="D42" s="284">
        <v>87.9964</v>
      </c>
      <c r="E42" s="284">
        <v>91.02</v>
      </c>
      <c r="F42" s="284">
        <v>93.74</v>
      </c>
      <c r="G42" s="284">
        <v>89.44</v>
      </c>
      <c r="H42" s="284">
        <v>71.19</v>
      </c>
    </row>
    <row r="43" spans="1:8" ht="13.5" thickBot="1">
      <c r="A43" s="355"/>
      <c r="B43" s="312" t="s">
        <v>64</v>
      </c>
      <c r="C43" s="312"/>
      <c r="D43" s="313">
        <v>81.56336848290375</v>
      </c>
      <c r="E43" s="313">
        <v>91.47041315151967</v>
      </c>
      <c r="F43" s="313">
        <v>84.85177563118346</v>
      </c>
      <c r="G43" s="313">
        <v>77.07850716223115</v>
      </c>
      <c r="H43" s="313">
        <v>70.97194105473783</v>
      </c>
    </row>
    <row r="44" spans="2:8" ht="12.75">
      <c r="B44" s="251"/>
      <c r="C44" s="251"/>
      <c r="D44" s="26"/>
      <c r="E44" s="26"/>
      <c r="F44" s="26"/>
      <c r="G44" s="26"/>
      <c r="H44" s="26"/>
    </row>
    <row r="45" spans="2:8" ht="63.75" customHeight="1">
      <c r="B45" s="344" t="s">
        <v>228</v>
      </c>
      <c r="C45" s="344"/>
      <c r="D45" s="359"/>
      <c r="E45" s="359"/>
      <c r="F45" s="359"/>
      <c r="G45" s="359"/>
      <c r="H45" s="359"/>
    </row>
    <row r="47" spans="2:3" ht="12.75">
      <c r="B47" s="30"/>
      <c r="C47" s="30"/>
    </row>
  </sheetData>
  <sheetProtection/>
  <mergeCells count="5">
    <mergeCell ref="B45:H45"/>
    <mergeCell ref="B1:H1"/>
    <mergeCell ref="D3:H3"/>
    <mergeCell ref="A5:A12"/>
    <mergeCell ref="A38:A4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zoomScale="75" zoomScaleNormal="75" zoomScalePageLayoutView="0" workbookViewId="0" topLeftCell="A1">
      <selection activeCell="B1" sqref="B1:H1"/>
    </sheetView>
  </sheetViews>
  <sheetFormatPr defaultColWidth="9.140625" defaultRowHeight="12.75"/>
  <cols>
    <col min="1" max="1" width="4.28125" style="251" customWidth="1"/>
    <col min="2" max="2" width="16.421875" style="279" customWidth="1"/>
    <col min="3" max="3" width="2.28125" style="279" customWidth="1"/>
    <col min="4" max="4" width="15.7109375" style="279" customWidth="1"/>
    <col min="5" max="7" width="15.7109375" style="251" customWidth="1"/>
    <col min="8" max="8" width="15.7109375" style="279" customWidth="1"/>
    <col min="9" max="16384" width="9.140625" style="251" customWidth="1"/>
  </cols>
  <sheetData>
    <row r="1" spans="2:8" ht="57.75" customHeight="1">
      <c r="B1" s="360" t="s">
        <v>172</v>
      </c>
      <c r="C1" s="360"/>
      <c r="D1" s="360"/>
      <c r="E1" s="360"/>
      <c r="F1" s="360"/>
      <c r="G1" s="360"/>
      <c r="H1" s="360"/>
    </row>
    <row r="3" spans="2:8" ht="12.75">
      <c r="B3" s="291"/>
      <c r="C3" s="291"/>
      <c r="D3" s="361" t="s">
        <v>69</v>
      </c>
      <c r="E3" s="361"/>
      <c r="F3" s="361"/>
      <c r="G3" s="361"/>
      <c r="H3" s="361"/>
    </row>
    <row r="4" spans="4:8" ht="12.75">
      <c r="D4" s="311" t="s">
        <v>198</v>
      </c>
      <c r="E4" s="311" t="s">
        <v>199</v>
      </c>
      <c r="F4" s="311" t="s">
        <v>200</v>
      </c>
      <c r="G4" s="311" t="s">
        <v>201</v>
      </c>
      <c r="H4" s="311" t="s">
        <v>202</v>
      </c>
    </row>
    <row r="5" spans="1:8" ht="12.75">
      <c r="A5" s="357" t="s">
        <v>180</v>
      </c>
      <c r="B5" s="279" t="s">
        <v>87</v>
      </c>
      <c r="D5" s="284">
        <v>70.95290517310458</v>
      </c>
      <c r="E5" s="284">
        <v>80.05098262561971</v>
      </c>
      <c r="F5" s="284">
        <v>71.13664693910196</v>
      </c>
      <c r="G5" s="284">
        <v>68.26773174809585</v>
      </c>
      <c r="H5" s="284">
        <v>62.30668264030765</v>
      </c>
    </row>
    <row r="6" spans="1:8" ht="12.75">
      <c r="A6" s="358"/>
      <c r="B6" s="279" t="s">
        <v>33</v>
      </c>
      <c r="D6" s="284">
        <v>86.57658425539105</v>
      </c>
      <c r="E6" s="284">
        <v>89.83001774244288</v>
      </c>
      <c r="F6" s="284">
        <v>88.81716244733428</v>
      </c>
      <c r="G6" s="284">
        <v>85.19920073911418</v>
      </c>
      <c r="H6" s="284">
        <v>80.94484607946664</v>
      </c>
    </row>
    <row r="7" spans="1:8" ht="12.75">
      <c r="A7" s="358"/>
      <c r="B7" s="279" t="s">
        <v>34</v>
      </c>
      <c r="D7" s="284">
        <v>66.88108266165767</v>
      </c>
      <c r="E7" s="284">
        <v>79.69197974157188</v>
      </c>
      <c r="F7" s="284">
        <v>71.949869939298</v>
      </c>
      <c r="G7" s="284">
        <v>60.39817603195622</v>
      </c>
      <c r="H7" s="284">
        <v>53.52172576401888</v>
      </c>
    </row>
    <row r="8" spans="1:8" ht="12.75">
      <c r="A8" s="356"/>
      <c r="B8" s="279" t="s">
        <v>35</v>
      </c>
      <c r="D8" s="284">
        <v>84.86737535086633</v>
      </c>
      <c r="E8" s="284">
        <v>89.5950041326109</v>
      </c>
      <c r="F8" s="284">
        <v>87.60196420599813</v>
      </c>
      <c r="G8" s="284">
        <v>83.3625361639705</v>
      </c>
      <c r="H8" s="284">
        <v>77.35083666685446</v>
      </c>
    </row>
    <row r="9" spans="1:8" ht="12.75">
      <c r="A9" s="356"/>
      <c r="B9" s="279" t="s">
        <v>36</v>
      </c>
      <c r="D9" s="284">
        <v>93.7377132638735</v>
      </c>
      <c r="E9" s="284">
        <v>94.62376135205223</v>
      </c>
      <c r="F9" s="284">
        <v>95.15755486605244</v>
      </c>
      <c r="G9" s="284">
        <v>92.96979909216182</v>
      </c>
      <c r="H9" s="284">
        <v>91.87791684395732</v>
      </c>
    </row>
    <row r="10" spans="1:8" ht="12.75">
      <c r="A10" s="356"/>
      <c r="B10" s="279" t="s">
        <v>37</v>
      </c>
      <c r="D10" s="284">
        <v>83.40311124906589</v>
      </c>
      <c r="E10" s="284">
        <v>87.83005352869696</v>
      </c>
      <c r="F10" s="284">
        <v>83.38715599812218</v>
      </c>
      <c r="G10" s="284">
        <v>80.55833852959879</v>
      </c>
      <c r="H10" s="284">
        <v>81.9794488740717</v>
      </c>
    </row>
    <row r="11" spans="1:8" ht="12.75">
      <c r="A11" s="356"/>
      <c r="B11" s="279" t="s">
        <v>38</v>
      </c>
      <c r="D11" s="284">
        <v>77.46206720929416</v>
      </c>
      <c r="E11" s="284">
        <v>87.5399264412964</v>
      </c>
      <c r="F11" s="284">
        <v>84.45823614023668</v>
      </c>
      <c r="G11" s="284">
        <v>76.22717908076267</v>
      </c>
      <c r="H11" s="284">
        <v>62.28870286931653</v>
      </c>
    </row>
    <row r="12" spans="1:8" ht="12.75">
      <c r="A12" s="356"/>
      <c r="B12" s="279" t="s">
        <v>39</v>
      </c>
      <c r="D12" s="284">
        <v>69.16160083489267</v>
      </c>
      <c r="E12" s="284">
        <v>80.8837406873256</v>
      </c>
      <c r="F12" s="284">
        <v>73.17149191261595</v>
      </c>
      <c r="G12" s="284">
        <v>64.29324581204706</v>
      </c>
      <c r="H12" s="284">
        <v>56.210352173861295</v>
      </c>
    </row>
    <row r="13" spans="2:8" ht="12.75">
      <c r="B13" s="279" t="s">
        <v>40</v>
      </c>
      <c r="D13" s="284">
        <v>86.48947951273533</v>
      </c>
      <c r="E13" s="284">
        <v>84.96957403651116</v>
      </c>
      <c r="F13" s="284">
        <v>87.27534148094895</v>
      </c>
      <c r="G13" s="284">
        <v>87.13875274632414</v>
      </c>
      <c r="H13" s="284">
        <v>86.07912916056102</v>
      </c>
    </row>
    <row r="14" spans="2:8" ht="12.75">
      <c r="B14" s="279" t="s">
        <v>41</v>
      </c>
      <c r="D14" s="284">
        <v>58.03175187557504</v>
      </c>
      <c r="E14" s="284">
        <v>70.40407374227922</v>
      </c>
      <c r="F14" s="284">
        <v>64.10199510327384</v>
      </c>
      <c r="G14" s="284">
        <v>52.733222911247445</v>
      </c>
      <c r="H14" s="284">
        <v>38.747748666190915</v>
      </c>
    </row>
    <row r="15" spans="2:8" ht="12.75">
      <c r="B15" s="279" t="s">
        <v>42</v>
      </c>
      <c r="D15" s="284">
        <v>81.72634941287785</v>
      </c>
      <c r="E15" s="284">
        <v>85.48919690431508</v>
      </c>
      <c r="F15" s="284">
        <v>83.63547265644263</v>
      </c>
      <c r="G15" s="284">
        <v>82.67954484040695</v>
      </c>
      <c r="H15" s="284">
        <v>72.72086504980717</v>
      </c>
    </row>
    <row r="16" spans="2:8" ht="12.75">
      <c r="B16" s="279" t="s">
        <v>43</v>
      </c>
      <c r="D16" s="284">
        <v>65.91771760883393</v>
      </c>
      <c r="E16" s="284">
        <v>64.8002123016969</v>
      </c>
      <c r="F16" s="284">
        <v>68.43977841910048</v>
      </c>
      <c r="G16" s="284">
        <v>67.86462584845552</v>
      </c>
      <c r="H16" s="284">
        <v>61.47721062221755</v>
      </c>
    </row>
    <row r="17" spans="2:8" ht="12.75">
      <c r="B17" s="279" t="s">
        <v>44</v>
      </c>
      <c r="D17" s="284">
        <v>62.93974301125947</v>
      </c>
      <c r="E17" s="284">
        <v>78.68523530968865</v>
      </c>
      <c r="F17" s="284">
        <v>67.54204319224907</v>
      </c>
      <c r="G17" s="284">
        <v>55.43062415718164</v>
      </c>
      <c r="H17" s="284">
        <v>38.59237371998582</v>
      </c>
    </row>
    <row r="18" spans="2:8" ht="12.75">
      <c r="B18" s="279" t="s">
        <v>45</v>
      </c>
      <c r="D18" s="284">
        <v>50.91310546364263</v>
      </c>
      <c r="E18" s="284">
        <v>62.950266607647194</v>
      </c>
      <c r="F18" s="284">
        <v>52.125081008031046</v>
      </c>
      <c r="G18" s="284">
        <v>48.9242685470851</v>
      </c>
      <c r="H18" s="284">
        <v>36.577393087014215</v>
      </c>
    </row>
    <row r="19" spans="2:8" ht="12.75">
      <c r="B19" s="279" t="s">
        <v>47</v>
      </c>
      <c r="D19" s="284">
        <v>81.88445223729912</v>
      </c>
      <c r="E19" s="284">
        <v>96.6279749271331</v>
      </c>
      <c r="F19" s="284">
        <v>92.12620116337037</v>
      </c>
      <c r="G19" s="284">
        <v>72.22895929628919</v>
      </c>
      <c r="H19" s="284">
        <v>50.12650254605235</v>
      </c>
    </row>
    <row r="20" spans="2:8" ht="12.75">
      <c r="B20" s="279" t="s">
        <v>48</v>
      </c>
      <c r="D20" s="284">
        <v>68.9371098294822</v>
      </c>
      <c r="E20" s="284">
        <v>76.26188603299258</v>
      </c>
      <c r="F20" s="284">
        <v>68.87534332435848</v>
      </c>
      <c r="G20" s="284">
        <v>64.61111653234668</v>
      </c>
      <c r="H20" s="284">
        <v>65.5213262251466</v>
      </c>
    </row>
    <row r="21" spans="2:8" ht="12.75">
      <c r="B21" s="279" t="s">
        <v>49</v>
      </c>
      <c r="D21" s="284">
        <v>34.60602147835192</v>
      </c>
      <c r="E21" s="284">
        <v>39.40975870318264</v>
      </c>
      <c r="F21" s="284">
        <v>38.418934185262046</v>
      </c>
      <c r="G21" s="284">
        <v>31.989965256274335</v>
      </c>
      <c r="H21" s="284">
        <v>20.07052149408156</v>
      </c>
    </row>
    <row r="22" spans="2:8" ht="12.75">
      <c r="B22" s="279" t="s">
        <v>50</v>
      </c>
      <c r="D22" s="284">
        <v>75.12441885038807</v>
      </c>
      <c r="E22" s="284">
        <v>79.49248711816783</v>
      </c>
      <c r="F22" s="284">
        <v>76.49535776367563</v>
      </c>
      <c r="G22" s="284">
        <v>74.18521644575006</v>
      </c>
      <c r="H22" s="284">
        <v>69.97544784878356</v>
      </c>
    </row>
    <row r="23" spans="2:8" ht="12.75">
      <c r="B23" s="279" t="s">
        <v>51</v>
      </c>
      <c r="D23" s="284">
        <v>71.60358565737053</v>
      </c>
      <c r="E23" s="284">
        <v>76.72064777327935</v>
      </c>
      <c r="F23" s="284">
        <v>73.97355601948504</v>
      </c>
      <c r="G23" s="284">
        <v>71.81988742964353</v>
      </c>
      <c r="H23" s="284">
        <v>61.742983751846374</v>
      </c>
    </row>
    <row r="24" spans="2:8" ht="12.75">
      <c r="B24" s="279" t="s">
        <v>52</v>
      </c>
      <c r="D24" s="284">
        <v>79.24589631074272</v>
      </c>
      <c r="E24" s="284">
        <v>81.61225849433711</v>
      </c>
      <c r="F24" s="284">
        <v>79.26616191030868</v>
      </c>
      <c r="G24" s="284">
        <v>78.7781350482315</v>
      </c>
      <c r="H24" s="284">
        <v>77.17391304347827</v>
      </c>
    </row>
    <row r="25" spans="2:8" ht="12.75">
      <c r="B25" s="279" t="s">
        <v>53</v>
      </c>
      <c r="D25" s="284">
        <v>45.802140630274636</v>
      </c>
      <c r="E25" s="284">
        <v>56.94386981106053</v>
      </c>
      <c r="F25" s="284">
        <v>42.734687083888154</v>
      </c>
      <c r="G25" s="284">
        <v>41.06801847158084</v>
      </c>
      <c r="H25" s="284">
        <v>39.81250993061808</v>
      </c>
    </row>
    <row r="26" spans="2:8" ht="12.75">
      <c r="B26" s="279" t="s">
        <v>54</v>
      </c>
      <c r="D26" s="284">
        <v>25.374696546423817</v>
      </c>
      <c r="E26" s="284">
        <v>37.681446529553725</v>
      </c>
      <c r="F26" s="284">
        <v>25.40269992651952</v>
      </c>
      <c r="G26" s="284">
        <v>19.89718966738771</v>
      </c>
      <c r="H26" s="284">
        <v>13.909068589787747</v>
      </c>
    </row>
    <row r="27" spans="2:8" ht="12.75">
      <c r="B27" s="279" t="s">
        <v>55</v>
      </c>
      <c r="D27" s="284">
        <v>90.76628755033754</v>
      </c>
      <c r="E27" s="284">
        <v>94.76839118096485</v>
      </c>
      <c r="F27" s="284">
        <v>93.06477996622024</v>
      </c>
      <c r="G27" s="284">
        <v>90.77392501959352</v>
      </c>
      <c r="H27" s="284">
        <v>80.96472125435538</v>
      </c>
    </row>
    <row r="28" spans="2:8" ht="12.75">
      <c r="B28" s="279" t="s">
        <v>56</v>
      </c>
      <c r="D28" s="284">
        <v>49.49777244146733</v>
      </c>
      <c r="E28" s="284">
        <v>59.182363782915175</v>
      </c>
      <c r="F28" s="284">
        <v>53.14696891105936</v>
      </c>
      <c r="G28" s="284">
        <v>45.08701063038385</v>
      </c>
      <c r="H28" s="284">
        <v>32.587675882061795</v>
      </c>
    </row>
    <row r="29" spans="2:8" ht="12.75">
      <c r="B29" s="279" t="s">
        <v>57</v>
      </c>
      <c r="D29" s="284">
        <v>82.09475861727786</v>
      </c>
      <c r="E29" s="284">
        <v>89.57947247568622</v>
      </c>
      <c r="F29" s="284">
        <v>88.38282238852806</v>
      </c>
      <c r="G29" s="284">
        <v>79.46836741271252</v>
      </c>
      <c r="H29" s="284">
        <v>70.74535033498654</v>
      </c>
    </row>
    <row r="30" spans="2:8" ht="12.75">
      <c r="B30" s="279" t="s">
        <v>58</v>
      </c>
      <c r="D30" s="284">
        <v>87.80073229254822</v>
      </c>
      <c r="E30" s="284">
        <v>89.51066521774018</v>
      </c>
      <c r="F30" s="284">
        <v>89.0887656325091</v>
      </c>
      <c r="G30" s="284">
        <v>87.23966419016338</v>
      </c>
      <c r="H30" s="284">
        <v>84.79764120449656</v>
      </c>
    </row>
    <row r="31" spans="2:8" ht="12.75">
      <c r="B31" s="279" t="s">
        <v>59</v>
      </c>
      <c r="D31" s="284">
        <v>32.97829232995659</v>
      </c>
      <c r="E31" s="284">
        <v>43.542491623515076</v>
      </c>
      <c r="F31" s="284">
        <v>29.99597099113618</v>
      </c>
      <c r="G31" s="284">
        <v>26.563769293257515</v>
      </c>
      <c r="H31" s="284">
        <v>17.933723196881093</v>
      </c>
    </row>
    <row r="32" spans="2:8" ht="12.75">
      <c r="B32" s="279" t="s">
        <v>60</v>
      </c>
      <c r="D32" s="284">
        <v>72.47003340538416</v>
      </c>
      <c r="E32" s="284">
        <v>76.30853994490359</v>
      </c>
      <c r="F32" s="284">
        <v>72.85878300803674</v>
      </c>
      <c r="G32" s="284">
        <v>73.58886846941455</v>
      </c>
      <c r="H32" s="284">
        <v>66.73410404624278</v>
      </c>
    </row>
    <row r="33" spans="2:8" ht="12.75">
      <c r="B33" s="279" t="s">
        <v>61</v>
      </c>
      <c r="D33" s="284">
        <v>86.82768035999092</v>
      </c>
      <c r="E33" s="284">
        <v>85.43911024380562</v>
      </c>
      <c r="F33" s="284">
        <v>86.61713184347599</v>
      </c>
      <c r="G33" s="284">
        <v>87.99867126272953</v>
      </c>
      <c r="H33" s="284">
        <v>87.32995550039941</v>
      </c>
    </row>
    <row r="34" spans="4:8" ht="12.75">
      <c r="D34" s="87"/>
      <c r="E34" s="87"/>
      <c r="F34" s="87"/>
      <c r="G34" s="87"/>
      <c r="H34" s="87"/>
    </row>
    <row r="35" spans="2:8" ht="12.75">
      <c r="B35" s="25" t="s">
        <v>24</v>
      </c>
      <c r="C35" s="25"/>
      <c r="D35" s="26">
        <f>AVERAGE(D5:D34)</f>
        <v>69.7956712213919</v>
      </c>
      <c r="E35" s="26">
        <f>AVERAGE(E5:E34)</f>
        <v>76.56639272458597</v>
      </c>
      <c r="F35" s="26">
        <f>AVERAGE(F5:F34)</f>
        <v>72.04303304919443</v>
      </c>
      <c r="G35" s="26">
        <f>AVERAGE(G5:G34)</f>
        <v>67.28779347152299</v>
      </c>
      <c r="H35" s="26">
        <f>AVERAGE(H5:H34)</f>
        <v>60.003471622994795</v>
      </c>
    </row>
    <row r="36" spans="2:8" ht="12.75">
      <c r="B36" s="25" t="s">
        <v>75</v>
      </c>
      <c r="C36" s="25"/>
      <c r="D36" s="26">
        <f>AVERAGE(D6,D7,D9,D10,D11,D12,D13,D14,D15,D17,D18,D20,D22,D25,D26,D27,D28,D29,D32)</f>
        <v>69.86262140112109</v>
      </c>
      <c r="E36" s="26">
        <f>AVERAGE(E6,E7,E9,E10,E11,E12,E13,E14,E15,E17,E18,E20,E22,E25,E26,E27,E28,E29,E32)</f>
        <v>77.53243594579328</v>
      </c>
      <c r="F36" s="26">
        <f>AVERAGE(F6,F7,F9,F10,F11,F12,F13,F14,F15,F17,F18,F20,F22,F25,F26,F27,F28,F29,F32)</f>
        <v>72.24120247983636</v>
      </c>
      <c r="G36" s="26">
        <f>AVERAGE(G6,G7,G9,G10,G11,G12,G13,G14,G15,G17,G18,G20,G22,G25,G26,G27,G28,G29,G32)</f>
        <v>67.11747711247662</v>
      </c>
      <c r="H36" s="26">
        <f>AVERAGE(H6,H7,H9,H10,H11,H12,H13,H14,H15,H17,H18,H20,H22,H25,H26,H27,H28,H29,H32)</f>
        <v>59.98898454738073</v>
      </c>
    </row>
    <row r="37" spans="1:8" ht="12.75">
      <c r="A37" s="14"/>
      <c r="B37" s="27"/>
      <c r="C37" s="27"/>
      <c r="D37" s="26"/>
      <c r="E37" s="26"/>
      <c r="F37" s="26"/>
      <c r="G37" s="26"/>
      <c r="H37" s="26"/>
    </row>
    <row r="38" spans="1:8" ht="12.75">
      <c r="A38" s="355" t="s">
        <v>179</v>
      </c>
      <c r="B38" s="251" t="s">
        <v>184</v>
      </c>
      <c r="C38" s="251"/>
      <c r="D38" s="284">
        <v>29.518359556645173</v>
      </c>
      <c r="E38" s="284">
        <v>38.038192591314896</v>
      </c>
      <c r="F38" s="284">
        <v>32.02883118678859</v>
      </c>
      <c r="G38" s="284">
        <v>26.606396598919275</v>
      </c>
      <c r="H38" s="284">
        <v>10.537020436757539</v>
      </c>
    </row>
    <row r="39" spans="1:8" ht="12.75">
      <c r="A39" s="355"/>
      <c r="B39" s="279" t="s">
        <v>191</v>
      </c>
      <c r="D39" s="284">
        <v>50.02242420318998</v>
      </c>
      <c r="E39" s="284">
        <v>64.33448909627306</v>
      </c>
      <c r="F39" s="284">
        <v>52.46818092162855</v>
      </c>
      <c r="G39" s="284">
        <v>44.444190873040384</v>
      </c>
      <c r="H39" s="284">
        <v>31.53726581962894</v>
      </c>
    </row>
    <row r="40" spans="1:8" ht="12.75">
      <c r="A40" s="355"/>
      <c r="B40" s="279" t="s">
        <v>62</v>
      </c>
      <c r="D40" s="284">
        <v>85.82367152970146</v>
      </c>
      <c r="E40" s="284">
        <v>84.19414106939855</v>
      </c>
      <c r="F40" s="284">
        <v>89.80909092745641</v>
      </c>
      <c r="G40" s="284">
        <v>89.54553766940305</v>
      </c>
      <c r="H40" s="284">
        <v>77.32116691766046</v>
      </c>
    </row>
    <row r="41" spans="1:8" ht="12.75">
      <c r="A41" s="355"/>
      <c r="B41" s="279" t="s">
        <v>63</v>
      </c>
      <c r="D41" s="284">
        <v>78.24684956596886</v>
      </c>
      <c r="E41" s="284">
        <v>83.25506226827645</v>
      </c>
      <c r="F41" s="284">
        <v>79.83722892164161</v>
      </c>
      <c r="G41" s="284">
        <v>74.87178049942547</v>
      </c>
      <c r="H41" s="284">
        <v>70.42673716012084</v>
      </c>
    </row>
    <row r="42" spans="1:8" ht="12.75">
      <c r="A42" s="355"/>
      <c r="B42" s="279" t="s">
        <v>227</v>
      </c>
      <c r="D42" s="284">
        <v>87.58</v>
      </c>
      <c r="E42" s="284">
        <v>89.22</v>
      </c>
      <c r="F42" s="284">
        <v>92.67</v>
      </c>
      <c r="G42" s="284">
        <v>88.36</v>
      </c>
      <c r="H42" s="284">
        <v>73.13</v>
      </c>
    </row>
    <row r="43" spans="1:8" ht="13.5" thickBot="1">
      <c r="A43" s="355"/>
      <c r="B43" s="312" t="s">
        <v>64</v>
      </c>
      <c r="C43" s="312"/>
      <c r="D43" s="313">
        <v>83.79930272891654</v>
      </c>
      <c r="E43" s="313">
        <v>89.86532003405839</v>
      </c>
      <c r="F43" s="313">
        <v>84.79362866843363</v>
      </c>
      <c r="G43" s="313">
        <v>81.13647011329229</v>
      </c>
      <c r="H43" s="313">
        <v>78.28410634534949</v>
      </c>
    </row>
    <row r="44" spans="2:8" ht="12.75">
      <c r="B44" s="251"/>
      <c r="C44" s="251"/>
      <c r="D44" s="26"/>
      <c r="E44" s="26"/>
      <c r="F44" s="26"/>
      <c r="G44" s="26"/>
      <c r="H44" s="26"/>
    </row>
    <row r="45" spans="2:8" ht="89.25" customHeight="1">
      <c r="B45" s="344" t="s">
        <v>228</v>
      </c>
      <c r="C45" s="344"/>
      <c r="D45" s="359"/>
      <c r="E45" s="359"/>
      <c r="F45" s="359"/>
      <c r="G45" s="359"/>
      <c r="H45" s="359"/>
    </row>
    <row r="47" spans="2:3" ht="12.75">
      <c r="B47" s="30"/>
      <c r="C47" s="30"/>
    </row>
  </sheetData>
  <sheetProtection/>
  <mergeCells count="5">
    <mergeCell ref="B45:H45"/>
    <mergeCell ref="B1:H1"/>
    <mergeCell ref="D3:H3"/>
    <mergeCell ref="A5:A12"/>
    <mergeCell ref="A38:A4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zoomScale="75" zoomScaleNormal="75" zoomScalePageLayoutView="0" workbookViewId="0" topLeftCell="A1">
      <selection activeCell="B1" sqref="B1:H1"/>
    </sheetView>
  </sheetViews>
  <sheetFormatPr defaultColWidth="9.140625" defaultRowHeight="12.75"/>
  <cols>
    <col min="1" max="1" width="4.28125" style="251" customWidth="1"/>
    <col min="2" max="2" width="16.421875" style="279" customWidth="1"/>
    <col min="3" max="3" width="2.28125" style="279" customWidth="1"/>
    <col min="4" max="4" width="15.7109375" style="279" customWidth="1"/>
    <col min="5" max="7" width="15.7109375" style="251" customWidth="1"/>
    <col min="8" max="8" width="15.7109375" style="279" customWidth="1"/>
    <col min="9" max="16384" width="9.140625" style="251" customWidth="1"/>
  </cols>
  <sheetData>
    <row r="1" spans="2:8" ht="58.5" customHeight="1">
      <c r="B1" s="360" t="s">
        <v>173</v>
      </c>
      <c r="C1" s="360"/>
      <c r="D1" s="360"/>
      <c r="E1" s="360"/>
      <c r="F1" s="360"/>
      <c r="G1" s="360"/>
      <c r="H1" s="360"/>
    </row>
    <row r="3" spans="2:8" ht="12.75">
      <c r="B3" s="291"/>
      <c r="C3" s="291"/>
      <c r="D3" s="361" t="s">
        <v>69</v>
      </c>
      <c r="E3" s="361"/>
      <c r="F3" s="361"/>
      <c r="G3" s="361"/>
      <c r="H3" s="361"/>
    </row>
    <row r="4" spans="4:8" ht="12.75">
      <c r="D4" s="311" t="s">
        <v>198</v>
      </c>
      <c r="E4" s="311" t="s">
        <v>199</v>
      </c>
      <c r="F4" s="311" t="s">
        <v>200</v>
      </c>
      <c r="G4" s="311" t="s">
        <v>201</v>
      </c>
      <c r="H4" s="311" t="s">
        <v>202</v>
      </c>
    </row>
    <row r="5" spans="1:8" ht="12.75">
      <c r="A5" s="357" t="s">
        <v>180</v>
      </c>
      <c r="B5" s="279" t="s">
        <v>87</v>
      </c>
      <c r="D5" s="284">
        <v>62.55627423777956</v>
      </c>
      <c r="E5" s="284">
        <v>80.1460846174758</v>
      </c>
      <c r="F5" s="284">
        <v>64.02222380072293</v>
      </c>
      <c r="G5" s="284">
        <v>58.68913528565234</v>
      </c>
      <c r="H5" s="284">
        <v>42.64393573647154</v>
      </c>
    </row>
    <row r="6" spans="1:8" ht="12.75">
      <c r="A6" s="358"/>
      <c r="B6" s="279" t="s">
        <v>33</v>
      </c>
      <c r="D6" s="284">
        <v>74.15283787030499</v>
      </c>
      <c r="E6" s="284">
        <v>84.71778314788895</v>
      </c>
      <c r="F6" s="284">
        <v>78.32261538006587</v>
      </c>
      <c r="G6" s="284">
        <v>69.63601111966597</v>
      </c>
      <c r="H6" s="284">
        <v>61.60591223802264</v>
      </c>
    </row>
    <row r="7" spans="1:8" ht="12.75">
      <c r="A7" s="358"/>
      <c r="B7" s="279" t="s">
        <v>34</v>
      </c>
      <c r="D7" s="284">
        <v>67.00359321041721</v>
      </c>
      <c r="E7" s="284">
        <v>83.62684274581697</v>
      </c>
      <c r="F7" s="284">
        <v>75.55751101893658</v>
      </c>
      <c r="G7" s="284">
        <v>59.91446767480268</v>
      </c>
      <c r="H7" s="284">
        <v>46.1976855496571</v>
      </c>
    </row>
    <row r="8" spans="1:8" ht="12.75">
      <c r="A8" s="356"/>
      <c r="B8" s="279" t="s">
        <v>35</v>
      </c>
      <c r="D8" s="284">
        <v>86.36429648662235</v>
      </c>
      <c r="E8" s="284">
        <v>92.59739658127577</v>
      </c>
      <c r="F8" s="284">
        <v>89.95541143088771</v>
      </c>
      <c r="G8" s="284">
        <v>85.76863012053018</v>
      </c>
      <c r="H8" s="284">
        <v>74.97402242275089</v>
      </c>
    </row>
    <row r="9" spans="1:8" ht="12.75">
      <c r="A9" s="356"/>
      <c r="B9" s="279" t="s">
        <v>36</v>
      </c>
      <c r="D9" s="284">
        <v>86.8186569006519</v>
      </c>
      <c r="E9" s="284">
        <v>93.67331027612457</v>
      </c>
      <c r="F9" s="284">
        <v>92.10045796984826</v>
      </c>
      <c r="G9" s="284">
        <v>84.0998495477276</v>
      </c>
      <c r="H9" s="284">
        <v>76.62632217829795</v>
      </c>
    </row>
    <row r="10" spans="1:8" ht="12.75">
      <c r="A10" s="356"/>
      <c r="B10" s="279" t="s">
        <v>37</v>
      </c>
      <c r="D10" s="284">
        <v>79.85096919045881</v>
      </c>
      <c r="E10" s="284">
        <v>88.99197228586695</v>
      </c>
      <c r="F10" s="284">
        <v>84.27802098651378</v>
      </c>
      <c r="G10" s="284">
        <v>75.62601843273657</v>
      </c>
      <c r="H10" s="284">
        <v>70.21672868585857</v>
      </c>
    </row>
    <row r="11" spans="1:8" ht="12.75">
      <c r="A11" s="356"/>
      <c r="B11" s="279" t="s">
        <v>38</v>
      </c>
      <c r="D11" s="284">
        <v>81.84789277421473</v>
      </c>
      <c r="E11" s="284">
        <v>91.74750854556835</v>
      </c>
      <c r="F11" s="284">
        <v>90.51841143707624</v>
      </c>
      <c r="G11" s="284">
        <v>82.85163302272316</v>
      </c>
      <c r="H11" s="284">
        <v>63.78701145331159</v>
      </c>
    </row>
    <row r="12" spans="1:8" ht="12.75">
      <c r="A12" s="356"/>
      <c r="B12" s="279" t="s">
        <v>39</v>
      </c>
      <c r="D12" s="284">
        <v>65.71135591306732</v>
      </c>
      <c r="E12" s="284">
        <v>83.60758584720972</v>
      </c>
      <c r="F12" s="284">
        <v>71.50117171345862</v>
      </c>
      <c r="G12" s="284">
        <v>58.39045001281452</v>
      </c>
      <c r="H12" s="284">
        <v>47.35157241573826</v>
      </c>
    </row>
    <row r="13" spans="2:8" ht="12.75">
      <c r="B13" s="279" t="s">
        <v>40</v>
      </c>
      <c r="D13" s="284">
        <v>79.96512563712778</v>
      </c>
      <c r="E13" s="284">
        <v>82.95973432959734</v>
      </c>
      <c r="F13" s="284">
        <v>83.44272076372314</v>
      </c>
      <c r="G13" s="284">
        <v>79.8692591350989</v>
      </c>
      <c r="H13" s="284">
        <v>72.31904859544802</v>
      </c>
    </row>
    <row r="14" spans="2:8" ht="12.75">
      <c r="B14" s="279" t="s">
        <v>41</v>
      </c>
      <c r="D14" s="284">
        <v>59.4370257269294</v>
      </c>
      <c r="E14" s="284">
        <v>80.1693774282768</v>
      </c>
      <c r="F14" s="284">
        <v>69.03357657747713</v>
      </c>
      <c r="G14" s="284">
        <v>52.467857392934285</v>
      </c>
      <c r="H14" s="284">
        <v>29.446535136752278</v>
      </c>
    </row>
    <row r="15" spans="2:8" ht="12.75">
      <c r="B15" s="279" t="s">
        <v>42</v>
      </c>
      <c r="D15" s="284">
        <v>74.63686542612699</v>
      </c>
      <c r="E15" s="284">
        <v>85.69819208074975</v>
      </c>
      <c r="F15" s="284">
        <v>80.0823235933957</v>
      </c>
      <c r="G15" s="284">
        <v>71.88735465022415</v>
      </c>
      <c r="H15" s="284">
        <v>59.67439690210452</v>
      </c>
    </row>
    <row r="16" spans="2:8" ht="12.75">
      <c r="B16" s="279" t="s">
        <v>43</v>
      </c>
      <c r="D16" s="284">
        <v>60.44018009975285</v>
      </c>
      <c r="E16" s="284">
        <v>70.07203967624474</v>
      </c>
      <c r="F16" s="284">
        <v>65.49392656474198</v>
      </c>
      <c r="G16" s="284">
        <v>60.284312765034365</v>
      </c>
      <c r="H16" s="284">
        <v>39.4670755710694</v>
      </c>
    </row>
    <row r="17" spans="2:8" ht="12.75">
      <c r="B17" s="279" t="s">
        <v>44</v>
      </c>
      <c r="D17" s="284">
        <v>69.40158410196615</v>
      </c>
      <c r="E17" s="284">
        <v>86.06701348283484</v>
      </c>
      <c r="F17" s="284">
        <v>75.33896144827388</v>
      </c>
      <c r="G17" s="284">
        <v>61.16719594370479</v>
      </c>
      <c r="H17" s="284">
        <v>42.58001602825988</v>
      </c>
    </row>
    <row r="18" spans="2:8" ht="12.75">
      <c r="B18" s="279" t="s">
        <v>45</v>
      </c>
      <c r="D18" s="284">
        <v>51.66171258132136</v>
      </c>
      <c r="E18" s="284">
        <v>71.3033448729448</v>
      </c>
      <c r="F18" s="284">
        <v>57.66066870168672</v>
      </c>
      <c r="G18" s="284">
        <v>45.97315487196204</v>
      </c>
      <c r="H18" s="284">
        <v>27.569812134136157</v>
      </c>
    </row>
    <row r="19" spans="2:8" ht="12.75">
      <c r="B19" s="279" t="s">
        <v>47</v>
      </c>
      <c r="D19" s="284">
        <v>71.36319218468363</v>
      </c>
      <c r="E19" s="284">
        <v>98.1731890747976</v>
      </c>
      <c r="F19" s="284">
        <v>87.46075469224665</v>
      </c>
      <c r="G19" s="284">
        <v>52.718288213169586</v>
      </c>
      <c r="H19" s="284">
        <v>24.575939368247255</v>
      </c>
    </row>
    <row r="20" spans="2:8" ht="12.75">
      <c r="B20" s="279" t="s">
        <v>48</v>
      </c>
      <c r="D20" s="284">
        <v>62.148749788575344</v>
      </c>
      <c r="E20" s="284">
        <v>80.3242850765087</v>
      </c>
      <c r="F20" s="284">
        <v>65.88227118266612</v>
      </c>
      <c r="G20" s="284">
        <v>54.99181532681228</v>
      </c>
      <c r="H20" s="284">
        <v>43.938576177000016</v>
      </c>
    </row>
    <row r="21" spans="2:8" ht="12.75">
      <c r="B21" s="279" t="s">
        <v>49</v>
      </c>
      <c r="D21" s="284">
        <v>30.410811518950453</v>
      </c>
      <c r="E21" s="284">
        <v>37.88175114432871</v>
      </c>
      <c r="F21" s="284">
        <v>33.67746281810967</v>
      </c>
      <c r="G21" s="284">
        <v>24.58158397291117</v>
      </c>
      <c r="H21" s="284">
        <v>14.435944235175333</v>
      </c>
    </row>
    <row r="22" spans="2:8" ht="12.75">
      <c r="B22" s="279" t="s">
        <v>50</v>
      </c>
      <c r="D22" s="284">
        <v>69.58425846206835</v>
      </c>
      <c r="E22" s="284">
        <v>83.43306066574615</v>
      </c>
      <c r="F22" s="284">
        <v>76.50464052734097</v>
      </c>
      <c r="G22" s="284">
        <v>66.07925966706398</v>
      </c>
      <c r="H22" s="284">
        <v>50.292525249396405</v>
      </c>
    </row>
    <row r="23" spans="2:8" ht="12.75">
      <c r="B23" s="279" t="s">
        <v>51</v>
      </c>
      <c r="D23" s="284">
        <v>67.32512644336292</v>
      </c>
      <c r="E23" s="284">
        <v>79.09433962264153</v>
      </c>
      <c r="F23" s="284">
        <v>70.76023391812865</v>
      </c>
      <c r="G23" s="284">
        <v>65.625</v>
      </c>
      <c r="H23" s="284">
        <v>49.03988183161004</v>
      </c>
    </row>
    <row r="24" spans="2:8" ht="12.75">
      <c r="B24" s="279" t="s">
        <v>52</v>
      </c>
      <c r="D24" s="284">
        <v>78.53552278820375</v>
      </c>
      <c r="E24" s="284">
        <v>84.9655172413793</v>
      </c>
      <c r="F24" s="284">
        <v>79.14147521160822</v>
      </c>
      <c r="G24" s="284">
        <v>75.97103357472021</v>
      </c>
      <c r="H24" s="284">
        <v>73.7546468401487</v>
      </c>
    </row>
    <row r="25" spans="2:8" ht="12.75">
      <c r="B25" s="279" t="s">
        <v>53</v>
      </c>
      <c r="D25" s="284">
        <v>59.26238307008127</v>
      </c>
      <c r="E25" s="284">
        <v>70.87205646006568</v>
      </c>
      <c r="F25" s="284">
        <v>59.16949223491984</v>
      </c>
      <c r="G25" s="284">
        <v>56.52981362339988</v>
      </c>
      <c r="H25" s="284">
        <v>47.83351022103271</v>
      </c>
    </row>
    <row r="26" spans="2:8" ht="12.75">
      <c r="B26" s="279" t="s">
        <v>54</v>
      </c>
      <c r="D26" s="284">
        <v>29.766970358963416</v>
      </c>
      <c r="E26" s="284">
        <v>50.651702769386134</v>
      </c>
      <c r="F26" s="284">
        <v>31.544155564157098</v>
      </c>
      <c r="G26" s="284">
        <v>20.566150154183173</v>
      </c>
      <c r="H26" s="284">
        <v>11.03343474658284</v>
      </c>
    </row>
    <row r="27" spans="2:8" ht="12.75">
      <c r="B27" s="279" t="s">
        <v>55</v>
      </c>
      <c r="D27" s="284">
        <v>82.53899192367746</v>
      </c>
      <c r="E27" s="284">
        <v>93.29863751977594</v>
      </c>
      <c r="F27" s="284">
        <v>89.86665310808243</v>
      </c>
      <c r="G27" s="284">
        <v>81.76811281739693</v>
      </c>
      <c r="H27" s="284">
        <v>62.359091789229105</v>
      </c>
    </row>
    <row r="28" spans="2:8" ht="12.75">
      <c r="B28" s="279" t="s">
        <v>56</v>
      </c>
      <c r="D28" s="284">
        <v>50.0672647179698</v>
      </c>
      <c r="E28" s="284">
        <v>69.72764224299782</v>
      </c>
      <c r="F28" s="284">
        <v>57.06004518794076</v>
      </c>
      <c r="G28" s="284">
        <v>40.319731678316394</v>
      </c>
      <c r="H28" s="284">
        <v>21.718738906545603</v>
      </c>
    </row>
    <row r="29" spans="2:8" ht="12.75">
      <c r="B29" s="279" t="s">
        <v>57</v>
      </c>
      <c r="D29" s="284">
        <v>86.15692970463525</v>
      </c>
      <c r="E29" s="284">
        <v>91.89254127584115</v>
      </c>
      <c r="F29" s="284">
        <v>91.77473551374108</v>
      </c>
      <c r="G29" s="284">
        <v>85.59765922241859</v>
      </c>
      <c r="H29" s="284">
        <v>75.51400955630089</v>
      </c>
    </row>
    <row r="30" spans="2:8" ht="12.75">
      <c r="B30" s="279" t="s">
        <v>58</v>
      </c>
      <c r="D30" s="284">
        <v>82.14894907882486</v>
      </c>
      <c r="E30" s="284">
        <v>87.04982894539914</v>
      </c>
      <c r="F30" s="284">
        <v>84.68291268817647</v>
      </c>
      <c r="G30" s="284">
        <v>80.29898964855683</v>
      </c>
      <c r="H30" s="284">
        <v>75.51883110035722</v>
      </c>
    </row>
    <row r="31" spans="2:8" ht="12.75">
      <c r="B31" s="279" t="s">
        <v>59</v>
      </c>
      <c r="D31" s="284">
        <v>22.701149425287355</v>
      </c>
      <c r="E31" s="284">
        <v>30.252243101405114</v>
      </c>
      <c r="F31" s="284">
        <v>20.174199623352166</v>
      </c>
      <c r="G31" s="284">
        <v>15.836617699749194</v>
      </c>
      <c r="H31" s="284">
        <v>11.573373676248108</v>
      </c>
    </row>
    <row r="32" spans="2:8" ht="12.75">
      <c r="B32" s="279" t="s">
        <v>60</v>
      </c>
      <c r="D32" s="284">
        <v>65.55533104330841</v>
      </c>
      <c r="E32" s="284">
        <v>76.6018158236057</v>
      </c>
      <c r="F32" s="284">
        <v>66.96526108804893</v>
      </c>
      <c r="G32" s="284">
        <v>61.38639281129653</v>
      </c>
      <c r="H32" s="284">
        <v>52.0850040096231</v>
      </c>
    </row>
    <row r="33" spans="2:8" ht="12.75">
      <c r="B33" s="279" t="s">
        <v>61</v>
      </c>
      <c r="D33" s="284">
        <v>88.73740679819554</v>
      </c>
      <c r="E33" s="284">
        <v>88.5187434517633</v>
      </c>
      <c r="F33" s="284">
        <v>89.62760808922461</v>
      </c>
      <c r="G33" s="284">
        <v>89.12738028116344</v>
      </c>
      <c r="H33" s="284">
        <v>87.27350675063306</v>
      </c>
    </row>
    <row r="34" spans="4:8" ht="12.75">
      <c r="D34" s="87"/>
      <c r="E34" s="87"/>
      <c r="F34" s="87"/>
      <c r="G34" s="87"/>
      <c r="H34" s="87"/>
    </row>
    <row r="35" spans="2:8" ht="12.75">
      <c r="B35" s="25" t="s">
        <v>24</v>
      </c>
      <c r="C35" s="25"/>
      <c r="D35" s="26">
        <f>AVERAGE(D5:D34)</f>
        <v>67.10866922288032</v>
      </c>
      <c r="E35" s="26">
        <f>AVERAGE(E5:E34)</f>
        <v>79.24536345977644</v>
      </c>
      <c r="F35" s="26">
        <f>AVERAGE(F5:F34)</f>
        <v>71.77930699429488</v>
      </c>
      <c r="G35" s="26">
        <f>AVERAGE(G5:G34)</f>
        <v>62.690453747129986</v>
      </c>
      <c r="H35" s="26">
        <f>AVERAGE(H5:H34)</f>
        <v>50.18645136227617</v>
      </c>
    </row>
    <row r="36" spans="2:8" ht="12.75">
      <c r="B36" s="25" t="s">
        <v>75</v>
      </c>
      <c r="C36" s="25"/>
      <c r="D36" s="26">
        <f>AVERAGE(D6,D7,D9,D10,D11,D12,D13,D14,D15,D17,D18,D20,D22,D25,D26,D27,D28,D29,D32)</f>
        <v>68.18781570536136</v>
      </c>
      <c r="E36" s="26">
        <f>AVERAGE(E6,E7,E9,E10,E11,E12,E13,E14,E15,E17,E18,E20,E22,E25,E26,E27,E28,E29,E32)</f>
        <v>81.54549509877926</v>
      </c>
      <c r="F36" s="26">
        <f>AVERAGE(F6,F7,F9,F10,F11,F12,F13,F14,F15,F17,F18,F20,F22,F25,F26,F27,F28,F29,F32)</f>
        <v>73.50545757880805</v>
      </c>
      <c r="G36" s="26">
        <f>AVERAGE(G6,G7,G9,G10,G11,G12,G13,G14,G15,G17,G18,G20,G22,G25,G26,G27,G28,G29,G32)</f>
        <v>63.63800984764643</v>
      </c>
      <c r="H36" s="26">
        <f>AVERAGE(H6,H7,H9,H10,H11,H12,H13,H14,H15,H17,H18,H20,H22,H25,H26,H27,H28,H29,H32)</f>
        <v>50.639470103857754</v>
      </c>
    </row>
    <row r="37" spans="1:8" ht="12.75">
      <c r="A37" s="14"/>
      <c r="B37" s="27"/>
      <c r="C37" s="27"/>
      <c r="D37" s="26"/>
      <c r="E37" s="26"/>
      <c r="F37" s="26"/>
      <c r="G37" s="26"/>
      <c r="H37" s="26"/>
    </row>
    <row r="38" spans="1:8" ht="12.75">
      <c r="A38" s="355" t="s">
        <v>179</v>
      </c>
      <c r="B38" s="251" t="s">
        <v>184</v>
      </c>
      <c r="C38" s="251"/>
      <c r="D38" s="284">
        <v>29.518359556645173</v>
      </c>
      <c r="E38" s="284">
        <v>38.038192591314896</v>
      </c>
      <c r="F38" s="284">
        <v>32.02883118678859</v>
      </c>
      <c r="G38" s="284">
        <v>26.606396598919275</v>
      </c>
      <c r="H38" s="284">
        <v>10.537020436757539</v>
      </c>
    </row>
    <row r="39" spans="1:8" ht="12.75">
      <c r="A39" s="355"/>
      <c r="B39" s="279" t="s">
        <v>191</v>
      </c>
      <c r="D39" s="284">
        <v>50.02242420318998</v>
      </c>
      <c r="E39" s="284">
        <v>64.33448909627306</v>
      </c>
      <c r="F39" s="284">
        <v>52.46818092162855</v>
      </c>
      <c r="G39" s="284">
        <v>44.444190873040384</v>
      </c>
      <c r="H39" s="284">
        <v>31.53726581962894</v>
      </c>
    </row>
    <row r="40" spans="1:8" ht="12.75">
      <c r="A40" s="355"/>
      <c r="B40" s="279" t="s">
        <v>62</v>
      </c>
      <c r="D40" s="284">
        <v>90.86422938356601</v>
      </c>
      <c r="E40" s="284">
        <v>90.29122550483224</v>
      </c>
      <c r="F40" s="284">
        <v>95.68451209102817</v>
      </c>
      <c r="G40" s="284">
        <v>93.52363659589975</v>
      </c>
      <c r="H40" s="284">
        <v>82.72148751686635</v>
      </c>
    </row>
    <row r="41" spans="1:8" ht="12.75">
      <c r="A41" s="355"/>
      <c r="B41" s="279" t="s">
        <v>63</v>
      </c>
      <c r="D41" s="284">
        <v>81.03405449713107</v>
      </c>
      <c r="E41" s="284">
        <v>88.16303740926857</v>
      </c>
      <c r="F41" s="284">
        <v>84.40583906381953</v>
      </c>
      <c r="G41" s="284">
        <v>76.29654687865936</v>
      </c>
      <c r="H41" s="284">
        <v>69.81144988536427</v>
      </c>
    </row>
    <row r="42" spans="1:8" ht="12.75">
      <c r="A42" s="355"/>
      <c r="B42" s="279" t="s">
        <v>227</v>
      </c>
      <c r="D42" s="284">
        <v>88.37</v>
      </c>
      <c r="E42" s="284">
        <v>92.83</v>
      </c>
      <c r="F42" s="284">
        <v>94.7324066053839</v>
      </c>
      <c r="G42" s="284">
        <v>90.35825883161773</v>
      </c>
      <c r="H42" s="284">
        <v>69.78</v>
      </c>
    </row>
    <row r="43" spans="1:8" ht="13.5" thickBot="1">
      <c r="A43" s="355"/>
      <c r="B43" s="312" t="s">
        <v>64</v>
      </c>
      <c r="C43" s="312"/>
      <c r="D43" s="313">
        <v>79.27931853159716</v>
      </c>
      <c r="E43" s="313">
        <v>93.13967109948129</v>
      </c>
      <c r="F43" s="313">
        <v>84.91270986622501</v>
      </c>
      <c r="G43" s="313">
        <v>72.94083695145028</v>
      </c>
      <c r="H43" s="313">
        <v>63.889141390005754</v>
      </c>
    </row>
    <row r="44" spans="2:8" ht="12.75">
      <c r="B44" s="251"/>
      <c r="C44" s="251"/>
      <c r="D44" s="26"/>
      <c r="E44" s="26"/>
      <c r="F44" s="26"/>
      <c r="G44" s="26"/>
      <c r="H44" s="26"/>
    </row>
    <row r="45" spans="2:8" ht="94.5" customHeight="1">
      <c r="B45" s="344" t="s">
        <v>228</v>
      </c>
      <c r="C45" s="344"/>
      <c r="D45" s="359"/>
      <c r="E45" s="359"/>
      <c r="F45" s="359"/>
      <c r="G45" s="359"/>
      <c r="H45" s="359"/>
    </row>
    <row r="47" spans="2:3" ht="12.75">
      <c r="B47" s="30"/>
      <c r="C47" s="30"/>
    </row>
  </sheetData>
  <sheetProtection/>
  <mergeCells count="5">
    <mergeCell ref="B45:H45"/>
    <mergeCell ref="B1:H1"/>
    <mergeCell ref="D3:H3"/>
    <mergeCell ref="A5:A12"/>
    <mergeCell ref="A38:A4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2"/>
  <sheetViews>
    <sheetView zoomScale="75" zoomScaleNormal="75" zoomScalePageLayoutView="0" workbookViewId="0" topLeftCell="A1">
      <selection activeCell="B1" sqref="B1:M1"/>
    </sheetView>
  </sheetViews>
  <sheetFormatPr defaultColWidth="9.140625" defaultRowHeight="12.75"/>
  <cols>
    <col min="1" max="1" width="5.140625" style="62" customWidth="1"/>
    <col min="2" max="2" width="15.7109375" style="63" customWidth="1"/>
    <col min="3" max="3" width="3.421875" style="63" customWidth="1"/>
    <col min="4" max="12" width="9.140625" style="62" customWidth="1"/>
    <col min="13" max="13" width="9.140625" style="63" customWidth="1"/>
    <col min="14" max="14" width="6.57421875" style="62" customWidth="1"/>
    <col min="15" max="18" width="9.140625" style="62" customWidth="1"/>
    <col min="19" max="19" width="9.140625" style="302" customWidth="1"/>
    <col min="20" max="16384" width="9.140625" style="251" customWidth="1"/>
  </cols>
  <sheetData>
    <row r="1" spans="2:13" ht="32.25" customHeight="1">
      <c r="B1" s="362" t="s">
        <v>174</v>
      </c>
      <c r="C1" s="362"/>
      <c r="D1" s="363"/>
      <c r="E1" s="363"/>
      <c r="F1" s="363"/>
      <c r="G1" s="363"/>
      <c r="H1" s="363"/>
      <c r="I1" s="363"/>
      <c r="J1" s="363"/>
      <c r="K1" s="363"/>
      <c r="L1" s="363"/>
      <c r="M1" s="363"/>
    </row>
    <row r="3" spans="2:18" ht="12.75">
      <c r="B3" s="64"/>
      <c r="C3" s="64"/>
      <c r="D3" s="364" t="s">
        <v>102</v>
      </c>
      <c r="E3" s="364"/>
      <c r="F3" s="364"/>
      <c r="G3" s="364"/>
      <c r="H3" s="365"/>
      <c r="I3" s="366" t="s">
        <v>103</v>
      </c>
      <c r="J3" s="364"/>
      <c r="K3" s="364"/>
      <c r="L3" s="364"/>
      <c r="M3" s="364"/>
      <c r="N3" s="366" t="s">
        <v>205</v>
      </c>
      <c r="O3" s="364"/>
      <c r="P3" s="364"/>
      <c r="Q3" s="364"/>
      <c r="R3" s="364"/>
    </row>
    <row r="4" spans="4:18" ht="12.75">
      <c r="D4" s="65" t="s">
        <v>198</v>
      </c>
      <c r="E4" s="66" t="s">
        <v>199</v>
      </c>
      <c r="F4" s="66" t="s">
        <v>200</v>
      </c>
      <c r="G4" s="66" t="s">
        <v>201</v>
      </c>
      <c r="H4" s="65" t="s">
        <v>202</v>
      </c>
      <c r="I4" s="67" t="s">
        <v>198</v>
      </c>
      <c r="J4" s="66" t="s">
        <v>199</v>
      </c>
      <c r="K4" s="66" t="s">
        <v>200</v>
      </c>
      <c r="L4" s="66" t="s">
        <v>201</v>
      </c>
      <c r="M4" s="66" t="s">
        <v>202</v>
      </c>
      <c r="N4" s="67" t="s">
        <v>198</v>
      </c>
      <c r="O4" s="66" t="s">
        <v>199</v>
      </c>
      <c r="P4" s="66" t="s">
        <v>200</v>
      </c>
      <c r="Q4" s="66" t="s">
        <v>201</v>
      </c>
      <c r="R4" s="66" t="s">
        <v>202</v>
      </c>
    </row>
    <row r="5" spans="4:18" ht="12.75">
      <c r="D5" s="68">
        <v>1</v>
      </c>
      <c r="E5" s="69">
        <v>2</v>
      </c>
      <c r="F5" s="69">
        <v>3</v>
      </c>
      <c r="G5" s="69">
        <v>4</v>
      </c>
      <c r="H5" s="68">
        <v>5</v>
      </c>
      <c r="I5" s="68">
        <v>6</v>
      </c>
      <c r="J5" s="69">
        <v>7</v>
      </c>
      <c r="K5" s="69">
        <v>8</v>
      </c>
      <c r="L5" s="69">
        <v>9</v>
      </c>
      <c r="M5" s="69">
        <v>10</v>
      </c>
      <c r="N5" s="70">
        <v>11</v>
      </c>
      <c r="O5" s="71">
        <v>12</v>
      </c>
      <c r="P5" s="72">
        <v>13</v>
      </c>
      <c r="Q5" s="72">
        <v>14</v>
      </c>
      <c r="R5" s="72">
        <v>15</v>
      </c>
    </row>
    <row r="6" spans="4:14" ht="12.75">
      <c r="D6" s="65"/>
      <c r="E6" s="66"/>
      <c r="F6" s="66"/>
      <c r="G6" s="66"/>
      <c r="H6" s="65"/>
      <c r="I6" s="65"/>
      <c r="J6" s="66"/>
      <c r="K6" s="66"/>
      <c r="L6" s="66"/>
      <c r="M6" s="66"/>
      <c r="N6" s="73"/>
    </row>
    <row r="7" spans="1:19" ht="12.75">
      <c r="A7" s="367" t="s">
        <v>180</v>
      </c>
      <c r="B7" s="63" t="s">
        <v>87</v>
      </c>
      <c r="D7" s="74">
        <v>9.235124628461989</v>
      </c>
      <c r="E7" s="75">
        <v>9.611871998179918</v>
      </c>
      <c r="F7" s="75">
        <v>9.33823314522931</v>
      </c>
      <c r="G7" s="75">
        <v>9.396931220182319</v>
      </c>
      <c r="H7" s="74">
        <v>8.397602167002555</v>
      </c>
      <c r="I7" s="74">
        <v>23.787087848947944</v>
      </c>
      <c r="J7" s="75">
        <v>29.192252559309235</v>
      </c>
      <c r="K7" s="75">
        <v>24.112973876354285</v>
      </c>
      <c r="L7" s="75">
        <v>22.57991248359616</v>
      </c>
      <c r="M7" s="74">
        <v>17.865201563105256</v>
      </c>
      <c r="N7" s="74">
        <v>33.02221247740994</v>
      </c>
      <c r="O7" s="75">
        <v>38.80412455748915</v>
      </c>
      <c r="P7" s="75">
        <v>33.4512070215836</v>
      </c>
      <c r="Q7" s="75">
        <v>31.976843703778478</v>
      </c>
      <c r="R7" s="75">
        <v>26.262803730107812</v>
      </c>
      <c r="S7" s="314">
        <f>N7-'T_A1.1a'!P8</f>
        <v>0</v>
      </c>
    </row>
    <row r="8" spans="1:19" ht="12.75">
      <c r="A8" s="358"/>
      <c r="B8" s="63" t="s">
        <v>33</v>
      </c>
      <c r="D8" s="74">
        <v>7.46297265152152</v>
      </c>
      <c r="E8" s="75">
        <v>6.2998041521243815</v>
      </c>
      <c r="F8" s="75">
        <v>7.660208707253919</v>
      </c>
      <c r="G8" s="75">
        <v>8.77034041838894</v>
      </c>
      <c r="H8" s="74">
        <v>6.915287232285236</v>
      </c>
      <c r="I8" s="74">
        <v>10.145138608071438</v>
      </c>
      <c r="J8" s="75">
        <v>12.864807604439935</v>
      </c>
      <c r="K8" s="75">
        <v>11.199707332054539</v>
      </c>
      <c r="L8" s="75">
        <v>9.016580916637128</v>
      </c>
      <c r="M8" s="74">
        <v>6.793736378785381</v>
      </c>
      <c r="N8" s="74">
        <v>17.60811125959296</v>
      </c>
      <c r="O8" s="75">
        <v>19.164611756564316</v>
      </c>
      <c r="P8" s="75">
        <v>18.85991603930846</v>
      </c>
      <c r="Q8" s="75">
        <v>17.78692133502607</v>
      </c>
      <c r="R8" s="75">
        <v>13.709023611070617</v>
      </c>
      <c r="S8" s="314">
        <f>N8-'T_A1.1a'!P9</f>
        <v>0</v>
      </c>
    </row>
    <row r="9" spans="1:19" ht="12.75">
      <c r="A9" s="358"/>
      <c r="B9" s="63" t="s">
        <v>34</v>
      </c>
      <c r="D9" s="74">
        <v>17.685547182068866</v>
      </c>
      <c r="E9" s="75">
        <v>22.491844813553232</v>
      </c>
      <c r="F9" s="75">
        <v>19.6850246067211</v>
      </c>
      <c r="G9" s="75">
        <v>15.263749774956409</v>
      </c>
      <c r="H9" s="74">
        <v>12.633980185338936</v>
      </c>
      <c r="I9" s="74">
        <v>14.069297079733762</v>
      </c>
      <c r="J9" s="75">
        <v>19.37159778423477</v>
      </c>
      <c r="K9" s="75">
        <v>15.126237529827904</v>
      </c>
      <c r="L9" s="75">
        <v>11.521223688193693</v>
      </c>
      <c r="M9" s="74">
        <v>9.849402090518451</v>
      </c>
      <c r="N9" s="74">
        <v>31.754844261802628</v>
      </c>
      <c r="O9" s="75">
        <v>41.863442597788</v>
      </c>
      <c r="P9" s="75">
        <v>34.811262136549004</v>
      </c>
      <c r="Q9" s="75">
        <v>26.784973463150102</v>
      </c>
      <c r="R9" s="75">
        <v>22.483382275857387</v>
      </c>
      <c r="S9" s="314">
        <f>N9-'T_A1.1a'!P10</f>
        <v>0</v>
      </c>
    </row>
    <row r="10" spans="1:19" ht="12.75">
      <c r="A10" s="358"/>
      <c r="B10" s="63" t="s">
        <v>35</v>
      </c>
      <c r="D10" s="74">
        <v>22.92171649160607</v>
      </c>
      <c r="E10" s="75">
        <v>25.5419497019841</v>
      </c>
      <c r="F10" s="75">
        <v>24.801768368112594</v>
      </c>
      <c r="G10" s="75">
        <v>22.193722987437894</v>
      </c>
      <c r="H10" s="74">
        <v>18.263306876838538</v>
      </c>
      <c r="I10" s="74">
        <v>24.0338001615944</v>
      </c>
      <c r="J10" s="75">
        <v>29.297820823244557</v>
      </c>
      <c r="K10" s="75">
        <v>26.0063677475614</v>
      </c>
      <c r="L10" s="75">
        <v>21.0142585935291</v>
      </c>
      <c r="M10" s="74">
        <v>19.148581894877058</v>
      </c>
      <c r="N10" s="74">
        <v>46.95551665320047</v>
      </c>
      <c r="O10" s="75">
        <v>54.783811829816685</v>
      </c>
      <c r="P10" s="75">
        <v>50.80813611567399</v>
      </c>
      <c r="Q10" s="75">
        <v>43.207981580966994</v>
      </c>
      <c r="R10" s="75">
        <v>37.411888771715596</v>
      </c>
      <c r="S10" s="314">
        <f>N10-'T_A1.1a'!P11</f>
        <v>0</v>
      </c>
    </row>
    <row r="11" spans="1:19" ht="12.75">
      <c r="A11" s="358"/>
      <c r="B11" s="63" t="s">
        <v>36</v>
      </c>
      <c r="D11" s="74" t="s">
        <v>146</v>
      </c>
      <c r="E11" s="75" t="s">
        <v>147</v>
      </c>
      <c r="F11" s="75" t="s">
        <v>148</v>
      </c>
      <c r="G11" s="75" t="s">
        <v>149</v>
      </c>
      <c r="H11" s="74" t="s">
        <v>150</v>
      </c>
      <c r="I11" s="74">
        <v>13.52204356695775</v>
      </c>
      <c r="J11" s="75">
        <v>15.24641820996901</v>
      </c>
      <c r="K11" s="75">
        <v>14.607631581910564</v>
      </c>
      <c r="L11" s="75">
        <v>12.75981695973923</v>
      </c>
      <c r="M11" s="74">
        <v>11.090861592846213</v>
      </c>
      <c r="N11" s="74">
        <v>13.52204356695775</v>
      </c>
      <c r="O11" s="75">
        <v>15.24641820996901</v>
      </c>
      <c r="P11" s="75">
        <v>14.607631581910564</v>
      </c>
      <c r="Q11" s="75">
        <v>12.75981695973923</v>
      </c>
      <c r="R11" s="75">
        <v>11.090861592846213</v>
      </c>
      <c r="S11" s="314">
        <f>N11-'T_A1.1a'!P12</f>
        <v>0</v>
      </c>
    </row>
    <row r="12" spans="1:19" ht="12.75">
      <c r="A12" s="358"/>
      <c r="B12" s="63" t="s">
        <v>37</v>
      </c>
      <c r="D12" s="74">
        <v>7.591174069865097</v>
      </c>
      <c r="E12" s="75">
        <v>9.144690292914676</v>
      </c>
      <c r="F12" s="75">
        <v>7.8188787872517915</v>
      </c>
      <c r="G12" s="75">
        <v>6.734634142908027</v>
      </c>
      <c r="H12" s="74">
        <v>6.665269154847679</v>
      </c>
      <c r="I12" s="74">
        <v>27.128488483817055</v>
      </c>
      <c r="J12" s="75">
        <v>31.658699655062705</v>
      </c>
      <c r="K12" s="75">
        <v>28.42128859655777</v>
      </c>
      <c r="L12" s="75">
        <v>26.456172279506685</v>
      </c>
      <c r="M12" s="74">
        <v>21.804253474995136</v>
      </c>
      <c r="N12" s="74">
        <v>34.719662553682156</v>
      </c>
      <c r="O12" s="75">
        <v>40.80338994797738</v>
      </c>
      <c r="P12" s="75">
        <v>36.24016738380956</v>
      </c>
      <c r="Q12" s="75">
        <v>33.19080642241471</v>
      </c>
      <c r="R12" s="75">
        <v>28.469522629842814</v>
      </c>
      <c r="S12" s="314">
        <f>N12-'T_A1.1a'!P13</f>
        <v>0</v>
      </c>
    </row>
    <row r="13" spans="1:19" ht="12.75">
      <c r="A13" s="358"/>
      <c r="B13" s="63" t="s">
        <v>38</v>
      </c>
      <c r="D13" s="74">
        <v>15.935078801243035</v>
      </c>
      <c r="E13" s="75">
        <v>9.042300557020726</v>
      </c>
      <c r="F13" s="75">
        <v>21.248601599314263</v>
      </c>
      <c r="G13" s="75">
        <v>18.10939485354416</v>
      </c>
      <c r="H13" s="74">
        <v>14.44962897292684</v>
      </c>
      <c r="I13" s="74">
        <v>19.2066598171126</v>
      </c>
      <c r="J13" s="75">
        <v>29.409086075537534</v>
      </c>
      <c r="K13" s="75">
        <v>19.8553522854078</v>
      </c>
      <c r="L13" s="75">
        <v>16.014337979977576</v>
      </c>
      <c r="M13" s="74">
        <v>12.85085470472441</v>
      </c>
      <c r="N13" s="74">
        <v>35.14173861835564</v>
      </c>
      <c r="O13" s="75">
        <v>38.45138663255826</v>
      </c>
      <c r="P13" s="75">
        <v>41.10395388472206</v>
      </c>
      <c r="Q13" s="75">
        <v>34.123732833521736</v>
      </c>
      <c r="R13" s="75">
        <v>27.30048367765125</v>
      </c>
      <c r="S13" s="314">
        <f>N13-'T_A1.1a'!P14</f>
        <v>0</v>
      </c>
    </row>
    <row r="14" spans="1:19" ht="12.75">
      <c r="A14" s="358"/>
      <c r="B14" s="63" t="s">
        <v>39</v>
      </c>
      <c r="D14" s="74">
        <v>10.609725763225153</v>
      </c>
      <c r="E14" s="75">
        <v>17.677243292778627</v>
      </c>
      <c r="F14" s="75">
        <v>11.41716571497516</v>
      </c>
      <c r="G14" s="75">
        <v>7.633890620572399</v>
      </c>
      <c r="H14" s="74">
        <v>5.090539996582851</v>
      </c>
      <c r="I14" s="74">
        <v>15.56608249707516</v>
      </c>
      <c r="J14" s="75">
        <v>23.74146250082274</v>
      </c>
      <c r="K14" s="75">
        <v>15.47645288604993</v>
      </c>
      <c r="L14" s="75">
        <v>11.789609496994508</v>
      </c>
      <c r="M14" s="74">
        <v>10.860600549639896</v>
      </c>
      <c r="N14" s="74">
        <v>26.175808260300315</v>
      </c>
      <c r="O14" s="75">
        <v>41.41870579360136</v>
      </c>
      <c r="P14" s="75">
        <v>26.89361860102509</v>
      </c>
      <c r="Q14" s="75">
        <v>19.423500117566906</v>
      </c>
      <c r="R14" s="75">
        <v>15.951140546222746</v>
      </c>
      <c r="S14" s="314">
        <f>N14-'T_A1.1a'!P15</f>
        <v>0</v>
      </c>
    </row>
    <row r="15" spans="1:19" ht="12.75">
      <c r="A15" s="358"/>
      <c r="B15" s="63" t="s">
        <v>40</v>
      </c>
      <c r="D15" s="74">
        <v>8.87810956343732</v>
      </c>
      <c r="E15" s="75">
        <v>6.843833367535399</v>
      </c>
      <c r="F15" s="75">
        <v>9.560761346998536</v>
      </c>
      <c r="G15" s="75">
        <v>9.543044685685432</v>
      </c>
      <c r="H15" s="74">
        <v>9.12858771111802</v>
      </c>
      <c r="I15" s="74">
        <v>15.068310266565796</v>
      </c>
      <c r="J15" s="75">
        <v>15.144674738354198</v>
      </c>
      <c r="K15" s="75">
        <v>15.929721815519764</v>
      </c>
      <c r="L15" s="75">
        <v>15.26550534376841</v>
      </c>
      <c r="M15" s="74">
        <v>13.532276448036473</v>
      </c>
      <c r="N15" s="74">
        <v>23.946419830003116</v>
      </c>
      <c r="O15" s="75">
        <v>21.988508105889597</v>
      </c>
      <c r="P15" s="75">
        <v>25.490483162518302</v>
      </c>
      <c r="Q15" s="75">
        <v>24.80855002945384</v>
      </c>
      <c r="R15" s="75">
        <v>22.660864159154492</v>
      </c>
      <c r="S15" s="314">
        <f>N15-'T_A1.1a'!P16</f>
        <v>0</v>
      </c>
    </row>
    <row r="16" spans="2:19" ht="12.75">
      <c r="B16" s="63" t="s">
        <v>41</v>
      </c>
      <c r="D16" s="74">
        <v>7.016221679440747</v>
      </c>
      <c r="E16" s="75">
        <v>8.96076237542497</v>
      </c>
      <c r="F16" s="75">
        <v>8.744028084608079</v>
      </c>
      <c r="G16" s="75">
        <v>6.013568202755235</v>
      </c>
      <c r="H16" s="74">
        <v>3.346926767078283</v>
      </c>
      <c r="I16" s="74">
        <v>15.148825065274155</v>
      </c>
      <c r="J16" s="75">
        <v>17.696211265180583</v>
      </c>
      <c r="K16" s="75">
        <v>17.718629915913464</v>
      </c>
      <c r="L16" s="75">
        <v>14.285957817059062</v>
      </c>
      <c r="M16" s="74">
        <v>9.394833405522911</v>
      </c>
      <c r="N16" s="74">
        <v>22.1650467447149</v>
      </c>
      <c r="O16" s="75">
        <v>26.656973640605553</v>
      </c>
      <c r="P16" s="75">
        <v>26.462658000521543</v>
      </c>
      <c r="Q16" s="75">
        <v>20.299526019814298</v>
      </c>
      <c r="R16" s="75">
        <v>12.741760172601195</v>
      </c>
      <c r="S16" s="314">
        <f>N16-'T_A1.1a'!P17</f>
        <v>0.35477132990818916</v>
      </c>
    </row>
    <row r="17" spans="2:19" ht="12.75">
      <c r="B17" s="63" t="s">
        <v>42</v>
      </c>
      <c r="D17" s="74">
        <v>0.2646759306538633</v>
      </c>
      <c r="E17" s="75">
        <v>0.5953287822565376</v>
      </c>
      <c r="F17" s="75">
        <v>0.25946649076760564</v>
      </c>
      <c r="G17" s="75">
        <v>0.11173983994533865</v>
      </c>
      <c r="H17" s="74">
        <v>0.02905925611606531</v>
      </c>
      <c r="I17" s="74">
        <v>17.434917876925425</v>
      </c>
      <c r="J17" s="75">
        <v>20.122355077059986</v>
      </c>
      <c r="K17" s="75">
        <v>17.082428083576655</v>
      </c>
      <c r="L17" s="75">
        <v>16.57192973690838</v>
      </c>
      <c r="M17" s="74">
        <v>15.38827954343946</v>
      </c>
      <c r="N17" s="74">
        <v>17.699593807579287</v>
      </c>
      <c r="O17" s="75">
        <v>20.717683859316523</v>
      </c>
      <c r="P17" s="75">
        <v>17.34189457434426</v>
      </c>
      <c r="Q17" s="75">
        <v>16.68366957685372</v>
      </c>
      <c r="R17" s="75">
        <v>15.417338799555525</v>
      </c>
      <c r="S17" s="314">
        <f>N17-'T_A1.1a'!P18</f>
        <v>0.5523116577512397</v>
      </c>
    </row>
    <row r="18" spans="2:19" ht="12.75">
      <c r="B18" s="63" t="s">
        <v>43</v>
      </c>
      <c r="D18" s="74">
        <v>3.8625404542815995</v>
      </c>
      <c r="E18" s="75">
        <v>3.034486398593627</v>
      </c>
      <c r="F18" s="75">
        <v>3.7199599102949907</v>
      </c>
      <c r="G18" s="75">
        <v>5.582484155080049</v>
      </c>
      <c r="H18" s="74">
        <v>2.866811765926787</v>
      </c>
      <c r="I18" s="74">
        <v>25.638624890193658</v>
      </c>
      <c r="J18" s="75">
        <v>28.466125134359626</v>
      </c>
      <c r="K18" s="75">
        <v>30.205507494586865</v>
      </c>
      <c r="L18" s="75">
        <v>23.58783608943807</v>
      </c>
      <c r="M18" s="74">
        <v>17.79202227352565</v>
      </c>
      <c r="N18" s="74">
        <v>29.501165344475258</v>
      </c>
      <c r="O18" s="75">
        <v>31.50061153295325</v>
      </c>
      <c r="P18" s="75">
        <v>33.92546740488186</v>
      </c>
      <c r="Q18" s="75">
        <v>29.17032024451812</v>
      </c>
      <c r="R18" s="75">
        <v>20.658834039452437</v>
      </c>
      <c r="S18" s="314">
        <f>N18-'T_A1.1a'!P19</f>
        <v>0</v>
      </c>
    </row>
    <row r="19" spans="2:19" ht="12.75">
      <c r="B19" s="63" t="s">
        <v>44</v>
      </c>
      <c r="D19" s="74">
        <v>10.912036288742613</v>
      </c>
      <c r="E19" s="75">
        <v>14.035670890819315</v>
      </c>
      <c r="F19" s="75">
        <v>12.300620295772482</v>
      </c>
      <c r="G19" s="75">
        <v>8.799444973815762</v>
      </c>
      <c r="H19" s="74">
        <v>6.181183898001808</v>
      </c>
      <c r="I19" s="74">
        <v>19.90021356028565</v>
      </c>
      <c r="J19" s="75">
        <v>28.182319240499464</v>
      </c>
      <c r="K19" s="75">
        <v>20.487665680701117</v>
      </c>
      <c r="L19" s="75">
        <v>15.22310222467422</v>
      </c>
      <c r="M19" s="74">
        <v>10.766783179030774</v>
      </c>
      <c r="N19" s="74">
        <v>30.812249849028262</v>
      </c>
      <c r="O19" s="75">
        <v>42.21799013131878</v>
      </c>
      <c r="P19" s="75">
        <v>32.7882859764736</v>
      </c>
      <c r="Q19" s="75">
        <v>24.02254719848998</v>
      </c>
      <c r="R19" s="75">
        <v>16.947967077032583</v>
      </c>
      <c r="S19" s="314">
        <f>N19-'T_A1.1a'!P20</f>
        <v>0.4462639654727667</v>
      </c>
    </row>
    <row r="20" spans="2:19" ht="12.75">
      <c r="B20" s="63" t="s">
        <v>45</v>
      </c>
      <c r="D20" s="74">
        <v>0.5152673455268318</v>
      </c>
      <c r="E20" s="75">
        <v>0.5974762201828093</v>
      </c>
      <c r="F20" s="75">
        <v>0.6124027538273198</v>
      </c>
      <c r="G20" s="75">
        <v>0.48375004508298713</v>
      </c>
      <c r="H20" s="74">
        <v>0.32114451275028655</v>
      </c>
      <c r="I20" s="74">
        <v>12.357180169314848</v>
      </c>
      <c r="J20" s="75">
        <v>16.68614715554106</v>
      </c>
      <c r="K20" s="75">
        <v>12.964345044558822</v>
      </c>
      <c r="L20" s="75">
        <v>10.674206162134535</v>
      </c>
      <c r="M20" s="74">
        <v>8.262031231916737</v>
      </c>
      <c r="N20" s="74">
        <v>12.87244751484168</v>
      </c>
      <c r="O20" s="75">
        <v>17.28362337572387</v>
      </c>
      <c r="P20" s="75">
        <v>13.576747798386142</v>
      </c>
      <c r="Q20" s="75">
        <v>11.157956207217522</v>
      </c>
      <c r="R20" s="75">
        <v>8.583175744667024</v>
      </c>
      <c r="S20" s="314">
        <f>N20-'T_A1.1a'!P21</f>
        <v>0.1114577904726346</v>
      </c>
    </row>
    <row r="21" spans="2:19" ht="12.75">
      <c r="B21" s="63" t="s">
        <v>46</v>
      </c>
      <c r="D21" s="74">
        <v>17.51578329173396</v>
      </c>
      <c r="E21" s="75">
        <v>24.416619237336366</v>
      </c>
      <c r="F21" s="75">
        <v>21.330956625074272</v>
      </c>
      <c r="G21" s="75">
        <v>15.716096324461343</v>
      </c>
      <c r="H21" s="74">
        <v>8.756274400446179</v>
      </c>
      <c r="I21" s="74">
        <v>22.962854206430773</v>
      </c>
      <c r="J21" s="75">
        <v>29.65281730221969</v>
      </c>
      <c r="K21" s="75">
        <v>24.836601307189543</v>
      </c>
      <c r="L21" s="75">
        <v>23.574144486692013</v>
      </c>
      <c r="M21" s="74">
        <v>14.11042944785276</v>
      </c>
      <c r="N21" s="74">
        <v>40.47863749816473</v>
      </c>
      <c r="O21" s="75">
        <v>54.06943653955606</v>
      </c>
      <c r="P21" s="75">
        <v>46.16755793226382</v>
      </c>
      <c r="Q21" s="75">
        <v>39.29024081115335</v>
      </c>
      <c r="R21" s="75">
        <v>22.86670384829894</v>
      </c>
      <c r="S21" s="314">
        <f>N21-'T_A1.1a'!P22</f>
        <v>0</v>
      </c>
    </row>
    <row r="22" spans="2:19" ht="12.75">
      <c r="B22" s="63" t="s">
        <v>47</v>
      </c>
      <c r="D22" s="74">
        <v>9.452985806486398</v>
      </c>
      <c r="E22" s="75">
        <v>20.059494268215776</v>
      </c>
      <c r="F22" s="75">
        <v>9.037715066303885</v>
      </c>
      <c r="G22" s="75">
        <v>3.450706754440086</v>
      </c>
      <c r="H22" s="74">
        <v>0.9496399237750058</v>
      </c>
      <c r="I22" s="74">
        <v>23.477259004337228</v>
      </c>
      <c r="J22" s="75">
        <v>32.89684731779673</v>
      </c>
      <c r="K22" s="75">
        <v>28.436540809826425</v>
      </c>
      <c r="L22" s="75">
        <v>15.7532707728263</v>
      </c>
      <c r="M22" s="74">
        <v>9.634662086228701</v>
      </c>
      <c r="N22" s="74">
        <v>32.93024481082362</v>
      </c>
      <c r="O22" s="75">
        <v>52.9563415860125</v>
      </c>
      <c r="P22" s="75">
        <v>37.474255876130314</v>
      </c>
      <c r="Q22" s="75">
        <v>19.203977527266385</v>
      </c>
      <c r="R22" s="75">
        <v>10.584302010003707</v>
      </c>
      <c r="S22" s="314">
        <f>N22-'T_A1.1a'!P23</f>
        <v>0</v>
      </c>
    </row>
    <row r="23" spans="2:19" ht="12.75">
      <c r="B23" s="63" t="s">
        <v>48</v>
      </c>
      <c r="D23" s="74">
        <v>7.630277730468224</v>
      </c>
      <c r="E23" s="75">
        <v>10.808673436220145</v>
      </c>
      <c r="F23" s="75">
        <v>7.1020876760326965</v>
      </c>
      <c r="G23" s="75">
        <v>5.329209056410441</v>
      </c>
      <c r="H23" s="74">
        <v>7.637894271558758</v>
      </c>
      <c r="I23" s="74">
        <v>16.36293014710365</v>
      </c>
      <c r="J23" s="75">
        <v>22.680918700349746</v>
      </c>
      <c r="K23" s="75">
        <v>17.35689819920879</v>
      </c>
      <c r="L23" s="75">
        <v>13.673312069071086</v>
      </c>
      <c r="M23" s="74">
        <v>10.553372275661404</v>
      </c>
      <c r="N23" s="74">
        <v>23.993207877571876</v>
      </c>
      <c r="O23" s="75">
        <v>33.48959213656989</v>
      </c>
      <c r="P23" s="75">
        <v>24.458985875241485</v>
      </c>
      <c r="Q23" s="75">
        <v>19.00252112548153</v>
      </c>
      <c r="R23" s="75">
        <v>18.191266547220163</v>
      </c>
      <c r="S23" s="314">
        <f>N23-'T_A1.1a'!P24</f>
        <v>0</v>
      </c>
    </row>
    <row r="24" spans="2:19" ht="12.75">
      <c r="B24" s="63" t="s">
        <v>49</v>
      </c>
      <c r="D24" s="74">
        <v>0.9607101883083933</v>
      </c>
      <c r="E24" s="75">
        <v>1.0705150689770293</v>
      </c>
      <c r="F24" s="75">
        <v>1.0518979804783906</v>
      </c>
      <c r="G24" s="75">
        <v>0.9586612509527729</v>
      </c>
      <c r="H24" s="74">
        <v>0.5168678226750424</v>
      </c>
      <c r="I24" s="74">
        <v>14.393973489400432</v>
      </c>
      <c r="J24" s="75">
        <v>17.49310606867543</v>
      </c>
      <c r="K24" s="75">
        <v>14.59428201143202</v>
      </c>
      <c r="L24" s="75">
        <v>13.718519637964585</v>
      </c>
      <c r="M24" s="74">
        <v>7.811792819756655</v>
      </c>
      <c r="N24" s="74">
        <v>15.354683677708826</v>
      </c>
      <c r="O24" s="75">
        <v>18.56362113765246</v>
      </c>
      <c r="P24" s="75">
        <v>15.64617999191041</v>
      </c>
      <c r="Q24" s="75">
        <v>14.677180888917357</v>
      </c>
      <c r="R24" s="75">
        <v>8.328660642431698</v>
      </c>
      <c r="S24" s="314">
        <f>N24-'T_A1.1a'!P25</f>
        <v>0</v>
      </c>
    </row>
    <row r="25" spans="2:19" ht="12.75">
      <c r="B25" s="63" t="s">
        <v>50</v>
      </c>
      <c r="D25" s="74">
        <v>1.7994614199576981</v>
      </c>
      <c r="E25" s="75">
        <v>1.6650497986911248</v>
      </c>
      <c r="F25" s="75">
        <v>1.998914752287389</v>
      </c>
      <c r="G25" s="75">
        <v>1.8710419448652076</v>
      </c>
      <c r="H25" s="74">
        <v>1.595324828381124</v>
      </c>
      <c r="I25" s="74">
        <v>28.389916138946365</v>
      </c>
      <c r="J25" s="75">
        <v>34.291109217224005</v>
      </c>
      <c r="K25" s="75">
        <v>28.453338164701353</v>
      </c>
      <c r="L25" s="75">
        <v>27.718313034250876</v>
      </c>
      <c r="M25" s="74">
        <v>22.99947722597539</v>
      </c>
      <c r="N25" s="74">
        <v>30.189377558904063</v>
      </c>
      <c r="O25" s="75">
        <v>35.95615901591513</v>
      </c>
      <c r="P25" s="75">
        <v>30.45225291698874</v>
      </c>
      <c r="Q25" s="75">
        <v>29.589354979116084</v>
      </c>
      <c r="R25" s="75">
        <v>24.594802054356514</v>
      </c>
      <c r="S25" s="314">
        <f>N25-'T_A1.1a'!P26</f>
        <v>0</v>
      </c>
    </row>
    <row r="26" spans="2:19" ht="12.75">
      <c r="B26" s="63" t="s">
        <v>51</v>
      </c>
      <c r="D26" s="74">
        <v>15.298016472537645</v>
      </c>
      <c r="E26" s="75">
        <v>13.76953125</v>
      </c>
      <c r="F26" s="75">
        <v>14.633736559139782</v>
      </c>
      <c r="G26" s="75">
        <v>17.270194986072422</v>
      </c>
      <c r="H26" s="74">
        <v>15.583456425406203</v>
      </c>
      <c r="I26" s="74">
        <v>23.022564452458695</v>
      </c>
      <c r="J26" s="75">
        <v>29.843749999999996</v>
      </c>
      <c r="K26" s="75">
        <v>24.831989247311828</v>
      </c>
      <c r="L26" s="75">
        <v>20.779944289693592</v>
      </c>
      <c r="M26" s="74">
        <v>14.746430329886756</v>
      </c>
      <c r="N26" s="74">
        <v>38.32058092499634</v>
      </c>
      <c r="O26" s="75">
        <v>43.61328125</v>
      </c>
      <c r="P26" s="75">
        <v>39.46572580645161</v>
      </c>
      <c r="Q26" s="75">
        <v>38.050139275766014</v>
      </c>
      <c r="R26" s="75">
        <v>30.32988675529296</v>
      </c>
      <c r="S26" s="314">
        <f>N26-'T_A1.1a'!P27</f>
        <v>0</v>
      </c>
    </row>
    <row r="27" spans="2:19" ht="12.75">
      <c r="B27" s="63" t="s">
        <v>52</v>
      </c>
      <c r="D27" s="74">
        <v>2.4257425742574257</v>
      </c>
      <c r="E27" s="75">
        <v>1.7293997965412005</v>
      </c>
      <c r="F27" s="75">
        <v>2.106199940670424</v>
      </c>
      <c r="G27" s="75">
        <v>3.514480963228116</v>
      </c>
      <c r="H27" s="74">
        <v>2.3469013568023467</v>
      </c>
      <c r="I27" s="74">
        <v>30.503300330033007</v>
      </c>
      <c r="J27" s="75">
        <v>39.810105120379795</v>
      </c>
      <c r="K27" s="75">
        <v>32.453277959062596</v>
      </c>
      <c r="L27" s="75">
        <v>26.521314676212178</v>
      </c>
      <c r="M27" s="74">
        <v>22.515584891822513</v>
      </c>
      <c r="N27" s="74">
        <v>32.929042904290434</v>
      </c>
      <c r="O27" s="75">
        <v>41.539504916921</v>
      </c>
      <c r="P27" s="75">
        <v>34.55947789973302</v>
      </c>
      <c r="Q27" s="75">
        <v>30.035795639440295</v>
      </c>
      <c r="R27" s="75">
        <v>24.86248624862486</v>
      </c>
      <c r="S27" s="314">
        <f>N27-'T_A1.1a'!P28</f>
        <v>0</v>
      </c>
    </row>
    <row r="28" spans="2:19" ht="12.75">
      <c r="B28" s="63" t="s">
        <v>53</v>
      </c>
      <c r="D28" s="74" t="s">
        <v>146</v>
      </c>
      <c r="E28" s="75" t="s">
        <v>147</v>
      </c>
      <c r="F28" s="75" t="s">
        <v>148</v>
      </c>
      <c r="G28" s="75" t="s">
        <v>149</v>
      </c>
      <c r="H28" s="74" t="s">
        <v>150</v>
      </c>
      <c r="I28" s="74">
        <v>17.891959639702907</v>
      </c>
      <c r="J28" s="75">
        <v>28.03894008017076</v>
      </c>
      <c r="K28" s="75">
        <v>16.78527453722061</v>
      </c>
      <c r="L28" s="75">
        <v>12.56890848952591</v>
      </c>
      <c r="M28" s="74">
        <v>12.51911032203975</v>
      </c>
      <c r="N28" s="74">
        <v>17.891959639702907</v>
      </c>
      <c r="O28" s="75">
        <v>28.03894008017076</v>
      </c>
      <c r="P28" s="75">
        <v>16.78527453722061</v>
      </c>
      <c r="Q28" s="75">
        <v>12.56890848952591</v>
      </c>
      <c r="R28" s="75">
        <v>12.51911032203975</v>
      </c>
      <c r="S28" s="314">
        <f>N28-'T_A1.1a'!P29</f>
        <v>0</v>
      </c>
    </row>
    <row r="29" spans="2:19" ht="12.75">
      <c r="B29" s="63" t="s">
        <v>54</v>
      </c>
      <c r="D29" s="74" t="s">
        <v>146</v>
      </c>
      <c r="E29" s="75" t="s">
        <v>147</v>
      </c>
      <c r="F29" s="75" t="s">
        <v>148</v>
      </c>
      <c r="G29" s="75" t="s">
        <v>149</v>
      </c>
      <c r="H29" s="74" t="s">
        <v>150</v>
      </c>
      <c r="I29" s="74">
        <v>13.48019226015245</v>
      </c>
      <c r="J29" s="75">
        <v>20.043453033877274</v>
      </c>
      <c r="K29" s="75">
        <v>13.874482020270346</v>
      </c>
      <c r="L29" s="75">
        <v>10.649528277917984</v>
      </c>
      <c r="M29" s="74">
        <v>7.258382774648556</v>
      </c>
      <c r="N29" s="74">
        <v>13.48019226015245</v>
      </c>
      <c r="O29" s="75">
        <v>20.043453033877274</v>
      </c>
      <c r="P29" s="75">
        <v>13.874482020270346</v>
      </c>
      <c r="Q29" s="75">
        <v>10.649528277917984</v>
      </c>
      <c r="R29" s="75">
        <v>7.258382774648556</v>
      </c>
      <c r="S29" s="314">
        <f>N29-'T_A1.1a'!P30</f>
        <v>0</v>
      </c>
    </row>
    <row r="30" spans="2:19" ht="12.75">
      <c r="B30" s="63" t="s">
        <v>55</v>
      </c>
      <c r="D30" s="74">
        <v>0.8701072270048299</v>
      </c>
      <c r="E30" s="75">
        <v>0.9212274006895335</v>
      </c>
      <c r="F30" s="75">
        <v>0.8838767854951363</v>
      </c>
      <c r="G30" s="75">
        <v>0.8534109644864893</v>
      </c>
      <c r="H30" s="74">
        <v>0.802064984988977</v>
      </c>
      <c r="I30" s="74">
        <v>13.326442229307805</v>
      </c>
      <c r="J30" s="75">
        <v>15.714017814243183</v>
      </c>
      <c r="K30" s="75">
        <v>12.474188023242782</v>
      </c>
      <c r="L30" s="75">
        <v>13.274852416481501</v>
      </c>
      <c r="M30" s="74">
        <v>10.99784923773757</v>
      </c>
      <c r="N30" s="74">
        <v>14.196549456312635</v>
      </c>
      <c r="O30" s="75">
        <v>16.635245214932716</v>
      </c>
      <c r="P30" s="75">
        <v>13.358064808737918</v>
      </c>
      <c r="Q30" s="75">
        <v>14.12826338096799</v>
      </c>
      <c r="R30" s="75">
        <v>11.799914222726548</v>
      </c>
      <c r="S30" s="314">
        <f>N30-'T_A1.1a'!P31</f>
        <v>0.18239060372359184</v>
      </c>
    </row>
    <row r="31" spans="2:19" ht="12.75">
      <c r="B31" s="63" t="s">
        <v>56</v>
      </c>
      <c r="D31" s="74">
        <v>8.717363781859875</v>
      </c>
      <c r="E31" s="75">
        <v>13.233299974152157</v>
      </c>
      <c r="F31" s="75">
        <v>9.958680236080879</v>
      </c>
      <c r="G31" s="75">
        <v>5.59829813119321</v>
      </c>
      <c r="H31" s="74">
        <v>3.377271429215577</v>
      </c>
      <c r="I31" s="74">
        <v>19.764151318984943</v>
      </c>
      <c r="J31" s="75">
        <v>25.966079677631015</v>
      </c>
      <c r="K31" s="75">
        <v>20.916692848006104</v>
      </c>
      <c r="L31" s="75">
        <v>16.575421060453667</v>
      </c>
      <c r="M31" s="74">
        <v>11.915461929740555</v>
      </c>
      <c r="N31" s="74">
        <v>28.481515100844817</v>
      </c>
      <c r="O31" s="75">
        <v>39.199379651783175</v>
      </c>
      <c r="P31" s="75">
        <v>30.87537308408698</v>
      </c>
      <c r="Q31" s="75">
        <v>22.173719191646878</v>
      </c>
      <c r="R31" s="75">
        <v>15.292733358956133</v>
      </c>
      <c r="S31" s="314">
        <f>N31-'T_A1.1a'!P32</f>
        <v>0</v>
      </c>
    </row>
    <row r="32" spans="2:19" ht="12.75">
      <c r="B32" s="63" t="s">
        <v>57</v>
      </c>
      <c r="D32" s="74">
        <v>8.790055606111</v>
      </c>
      <c r="E32" s="75">
        <v>8.543818021472296</v>
      </c>
      <c r="F32" s="75">
        <v>8.522400067676596</v>
      </c>
      <c r="G32" s="75">
        <v>9.81464936596465</v>
      </c>
      <c r="H32" s="74">
        <v>8.321901827670946</v>
      </c>
      <c r="I32" s="74">
        <v>21.73547914927161</v>
      </c>
      <c r="J32" s="75">
        <v>30.585658216537343</v>
      </c>
      <c r="K32" s="75">
        <v>20.84127271946226</v>
      </c>
      <c r="L32" s="75">
        <v>19.063308597402433</v>
      </c>
      <c r="M32" s="74">
        <v>16.889693179678797</v>
      </c>
      <c r="N32" s="74">
        <v>30.525534755382612</v>
      </c>
      <c r="O32" s="75">
        <v>39.12947623800964</v>
      </c>
      <c r="P32" s="75">
        <v>29.363672787138857</v>
      </c>
      <c r="Q32" s="75">
        <v>28.87795796336708</v>
      </c>
      <c r="R32" s="75">
        <v>25.211595007349743</v>
      </c>
      <c r="S32" s="314">
        <f>N32-'T_A1.1a'!P33</f>
        <v>0</v>
      </c>
    </row>
    <row r="33" spans="2:19" ht="12.75">
      <c r="B33" s="63" t="s">
        <v>58</v>
      </c>
      <c r="D33" s="74">
        <v>9.937648003309892</v>
      </c>
      <c r="E33" s="75">
        <v>9.023505273408688</v>
      </c>
      <c r="F33" s="75">
        <v>11.325040565085965</v>
      </c>
      <c r="G33" s="75">
        <v>10.522380506310359</v>
      </c>
      <c r="H33" s="74">
        <v>8.347121758782974</v>
      </c>
      <c r="I33" s="74">
        <v>19.913701648589942</v>
      </c>
      <c r="J33" s="75">
        <v>23.20559134984983</v>
      </c>
      <c r="K33" s="75">
        <v>21.625807714166033</v>
      </c>
      <c r="L33" s="75">
        <v>18.854437703823137</v>
      </c>
      <c r="M33" s="74">
        <v>15.198718335137112</v>
      </c>
      <c r="N33" s="74">
        <v>29.851349651899834</v>
      </c>
      <c r="O33" s="75">
        <v>32.22909662325851</v>
      </c>
      <c r="P33" s="75">
        <v>32.950848279252</v>
      </c>
      <c r="Q33" s="75">
        <v>29.376818210133496</v>
      </c>
      <c r="R33" s="75">
        <v>23.545840093920084</v>
      </c>
      <c r="S33" s="314">
        <f>N33-'T_A1.1a'!P34</f>
        <v>0</v>
      </c>
    </row>
    <row r="34" spans="2:19" ht="12.75">
      <c r="B34" s="63" t="s">
        <v>59</v>
      </c>
      <c r="D34" s="74" t="s">
        <v>146</v>
      </c>
      <c r="E34" s="75" t="s">
        <v>147</v>
      </c>
      <c r="F34" s="75" t="s">
        <v>148</v>
      </c>
      <c r="G34" s="75" t="s">
        <v>149</v>
      </c>
      <c r="H34" s="74" t="s">
        <v>150</v>
      </c>
      <c r="I34" s="74">
        <v>10.398503629965445</v>
      </c>
      <c r="J34" s="75">
        <v>12.843742483764933</v>
      </c>
      <c r="K34" s="75">
        <v>9.161962657403388</v>
      </c>
      <c r="L34" s="75">
        <v>8.867982726711906</v>
      </c>
      <c r="M34" s="74">
        <v>7.676348547717843</v>
      </c>
      <c r="N34" s="74">
        <v>10.398503629965445</v>
      </c>
      <c r="O34" s="75">
        <v>12.843742483764933</v>
      </c>
      <c r="P34" s="75">
        <v>9.161962657403388</v>
      </c>
      <c r="Q34" s="75">
        <v>8.867982726711906</v>
      </c>
      <c r="R34" s="75">
        <v>7.676348547717843</v>
      </c>
      <c r="S34" s="314">
        <f>N34-'T_A1.1a'!P35</f>
        <v>0</v>
      </c>
    </row>
    <row r="35" spans="2:19" ht="12.75">
      <c r="B35" s="63" t="s">
        <v>60</v>
      </c>
      <c r="D35" s="74">
        <v>8.73015873015873</v>
      </c>
      <c r="E35" s="75">
        <v>8.171985578848979</v>
      </c>
      <c r="F35" s="75">
        <v>9.336169260047017</v>
      </c>
      <c r="G35" s="75">
        <v>9.234555109441782</v>
      </c>
      <c r="H35" s="74">
        <v>7.838200738502852</v>
      </c>
      <c r="I35" s="74">
        <v>21.744039317261073</v>
      </c>
      <c r="J35" s="75">
        <v>28.575243690746426</v>
      </c>
      <c r="K35" s="75">
        <v>21.303033695287137</v>
      </c>
      <c r="L35" s="75">
        <v>19.8160859992229</v>
      </c>
      <c r="M35" s="74">
        <v>16.280631084256463</v>
      </c>
      <c r="N35" s="74">
        <v>30.474198047419804</v>
      </c>
      <c r="O35" s="75">
        <v>36.74722926959541</v>
      </c>
      <c r="P35" s="75">
        <v>30.639202955334156</v>
      </c>
      <c r="Q35" s="75">
        <v>29.05064110866468</v>
      </c>
      <c r="R35" s="75">
        <v>24.118831822759315</v>
      </c>
      <c r="S35" s="314">
        <f>N35-'T_A1.1a'!P36</f>
        <v>0.4649000464900084</v>
      </c>
    </row>
    <row r="36" spans="2:19" ht="12.75">
      <c r="B36" s="63" t="s">
        <v>61</v>
      </c>
      <c r="D36" s="74">
        <v>4.942849048443773</v>
      </c>
      <c r="E36" s="75">
        <v>4.714094556141326</v>
      </c>
      <c r="F36" s="75">
        <v>5.128670814592087</v>
      </c>
      <c r="G36" s="75">
        <v>5.28254065821996</v>
      </c>
      <c r="H36" s="74">
        <v>4.506468119947491</v>
      </c>
      <c r="I36" s="74">
        <v>34.54343419817773</v>
      </c>
      <c r="J36" s="75">
        <v>34.525176178093524</v>
      </c>
      <c r="K36" s="75">
        <v>35.738409644645344</v>
      </c>
      <c r="L36" s="75">
        <v>34.353218119768286</v>
      </c>
      <c r="M36" s="74">
        <v>33.166210255622325</v>
      </c>
      <c r="N36" s="74">
        <v>39.486283246621504</v>
      </c>
      <c r="O36" s="75">
        <v>39.23927073423485</v>
      </c>
      <c r="P36" s="75">
        <v>40.86708045923743</v>
      </c>
      <c r="Q36" s="75">
        <v>39.635758777988244</v>
      </c>
      <c r="R36" s="75">
        <v>37.67267837556982</v>
      </c>
      <c r="S36" s="314">
        <f>N36-'T_A1.1a'!P37</f>
        <v>0</v>
      </c>
    </row>
    <row r="37" spans="4:19" ht="12.75">
      <c r="D37" s="74"/>
      <c r="E37" s="75"/>
      <c r="F37" s="75"/>
      <c r="G37" s="75"/>
      <c r="H37" s="74"/>
      <c r="I37" s="76"/>
      <c r="J37" s="77"/>
      <c r="K37" s="75"/>
      <c r="L37" s="75"/>
      <c r="M37" s="74"/>
      <c r="N37" s="78"/>
      <c r="O37" s="79"/>
      <c r="P37" s="80"/>
      <c r="Q37" s="80"/>
      <c r="R37" s="79"/>
      <c r="S37" s="314"/>
    </row>
    <row r="38" spans="1:19" ht="12.75">
      <c r="A38" s="81"/>
      <c r="B38" s="82" t="s">
        <v>24</v>
      </c>
      <c r="C38" s="82"/>
      <c r="D38" s="83">
        <f>AVERAGE(D7:D36)</f>
        <v>8.460051951181255</v>
      </c>
      <c r="E38" s="84">
        <f aca="true" t="shared" si="0" ref="E38:R38">AVERAGE(E7:E36)</f>
        <v>9.692479865540882</v>
      </c>
      <c r="F38" s="84">
        <f t="shared" si="0"/>
        <v>9.214748697695835</v>
      </c>
      <c r="G38" s="84">
        <f t="shared" si="0"/>
        <v>8.002035459092378</v>
      </c>
      <c r="H38" s="83">
        <f t="shared" si="0"/>
        <v>6.341104476344899</v>
      </c>
      <c r="I38" s="83">
        <f t="shared" si="0"/>
        <v>19.497245701733124</v>
      </c>
      <c r="J38" s="84">
        <f t="shared" si="0"/>
        <v>24.774884469172502</v>
      </c>
      <c r="K38" s="84">
        <f t="shared" si="0"/>
        <v>20.429278714300583</v>
      </c>
      <c r="L38" s="84">
        <f t="shared" si="0"/>
        <v>17.4174337376725</v>
      </c>
      <c r="M38" s="83">
        <f t="shared" si="0"/>
        <v>13.989129102490901</v>
      </c>
      <c r="N38" s="83">
        <f>AVERAGE(N7:N36)</f>
        <v>26.829290726090207</v>
      </c>
      <c r="O38" s="84">
        <f t="shared" si="0"/>
        <v>33.17316839612754</v>
      </c>
      <c r="P38" s="84">
        <f t="shared" si="0"/>
        <v>28.415394252303635</v>
      </c>
      <c r="Q38" s="84">
        <f t="shared" si="0"/>
        <v>24.35253113555256</v>
      </c>
      <c r="R38" s="84">
        <f t="shared" si="0"/>
        <v>19.484752981989807</v>
      </c>
      <c r="S38" s="314"/>
    </row>
    <row r="39" spans="1:19" ht="12.75">
      <c r="A39" s="81"/>
      <c r="B39" s="82" t="s">
        <v>75</v>
      </c>
      <c r="C39" s="82"/>
      <c r="D39" s="83">
        <f>AVERAGE(D8,D9,D11,D12,D13,D14,D15,D16,D17,D19,D20,D23,D25,D28,D29,D30,D31,D32,D35)</f>
        <v>7.713014610705337</v>
      </c>
      <c r="E39" s="84">
        <f aca="true" t="shared" si="1" ref="E39:R39">AVERAGE(E8,E9,E11,E12,E13,E14,E15,E16,E17,E19,E20,E23,E25,E28,E29,E30,E31,E32,E35)</f>
        <v>8.689563059667808</v>
      </c>
      <c r="F39" s="84">
        <f t="shared" si="1"/>
        <v>8.569330447819373</v>
      </c>
      <c r="G39" s="84">
        <f t="shared" si="1"/>
        <v>7.135295133126031</v>
      </c>
      <c r="H39" s="83">
        <f t="shared" si="1"/>
        <v>5.895891610460263</v>
      </c>
      <c r="I39" s="83">
        <f t="shared" si="1"/>
        <v>17.48643511536129</v>
      </c>
      <c r="J39" s="84">
        <f t="shared" si="1"/>
        <v>22.94837893355167</v>
      </c>
      <c r="K39" s="84">
        <f t="shared" si="1"/>
        <v>17.940770576814618</v>
      </c>
      <c r="L39" s="84">
        <f t="shared" si="1"/>
        <v>15.416745923679986</v>
      </c>
      <c r="M39" s="83">
        <f t="shared" si="1"/>
        <v>12.63199424364181</v>
      </c>
      <c r="N39" s="83">
        <f t="shared" si="1"/>
        <v>23.981605313849997</v>
      </c>
      <c r="O39" s="84">
        <f t="shared" si="1"/>
        <v>30.26590572064035</v>
      </c>
      <c r="P39" s="84">
        <f t="shared" si="1"/>
        <v>25.15704884866251</v>
      </c>
      <c r="Q39" s="84">
        <f t="shared" si="1"/>
        <v>21.42541550947033</v>
      </c>
      <c r="R39" s="84">
        <f t="shared" si="1"/>
        <v>17.59695559981887</v>
      </c>
      <c r="S39" s="314"/>
    </row>
    <row r="40" spans="1:19" ht="12.75">
      <c r="A40" s="81"/>
      <c r="B40" s="82"/>
      <c r="C40" s="82"/>
      <c r="D40" s="83"/>
      <c r="E40" s="84"/>
      <c r="F40" s="84"/>
      <c r="G40" s="84"/>
      <c r="H40" s="83"/>
      <c r="I40" s="85"/>
      <c r="J40" s="84"/>
      <c r="K40" s="84"/>
      <c r="L40" s="84"/>
      <c r="M40" s="83"/>
      <c r="N40" s="85"/>
      <c r="O40" s="84"/>
      <c r="P40" s="84"/>
      <c r="Q40" s="84"/>
      <c r="R40" s="84"/>
      <c r="S40" s="314"/>
    </row>
    <row r="41" spans="1:19" ht="12.75">
      <c r="A41" s="368" t="s">
        <v>179</v>
      </c>
      <c r="B41" s="63" t="s">
        <v>190</v>
      </c>
      <c r="D41" s="74" t="s">
        <v>146</v>
      </c>
      <c r="E41" s="75" t="s">
        <v>147</v>
      </c>
      <c r="F41" s="75" t="s">
        <v>148</v>
      </c>
      <c r="G41" s="75" t="s">
        <v>149</v>
      </c>
      <c r="H41" s="74" t="s">
        <v>150</v>
      </c>
      <c r="I41" s="74" t="s">
        <v>146</v>
      </c>
      <c r="J41" s="75" t="s">
        <v>147</v>
      </c>
      <c r="K41" s="75" t="s">
        <v>148</v>
      </c>
      <c r="L41" s="75" t="s">
        <v>149</v>
      </c>
      <c r="M41" s="74" t="s">
        <v>150</v>
      </c>
      <c r="N41" s="74">
        <v>7.76355845586987</v>
      </c>
      <c r="O41" s="75">
        <v>7.866360604454014</v>
      </c>
      <c r="P41" s="75">
        <v>8.639863774258217</v>
      </c>
      <c r="Q41" s="75">
        <v>9.279127116528125</v>
      </c>
      <c r="R41" s="75">
        <v>3.6596096609838202</v>
      </c>
      <c r="S41" s="314"/>
    </row>
    <row r="42" spans="1:19" ht="12.75">
      <c r="A42" s="368"/>
      <c r="B42" s="63" t="s">
        <v>225</v>
      </c>
      <c r="D42" s="74">
        <v>2.811093773879941</v>
      </c>
      <c r="E42" s="75">
        <v>4.102273434079437</v>
      </c>
      <c r="F42" s="75">
        <v>3.3472185593376222</v>
      </c>
      <c r="G42" s="75">
        <v>2.0341153475434743</v>
      </c>
      <c r="H42" s="74">
        <v>0.9908320474149737</v>
      </c>
      <c r="I42" s="74">
        <v>10.345432837175592</v>
      </c>
      <c r="J42" s="75">
        <v>14.238080661114289</v>
      </c>
      <c r="K42" s="75">
        <v>9.16076973026641</v>
      </c>
      <c r="L42" s="75">
        <v>9.344434391084071</v>
      </c>
      <c r="M42" s="74">
        <v>7.74459678196176</v>
      </c>
      <c r="N42" s="74">
        <v>13.156526611055533</v>
      </c>
      <c r="O42" s="75">
        <v>18.340354095193725</v>
      </c>
      <c r="P42" s="75">
        <v>12.50798828960403</v>
      </c>
      <c r="Q42" s="75">
        <v>11.378549738627546</v>
      </c>
      <c r="R42" s="75">
        <v>8.735428829376735</v>
      </c>
      <c r="S42" s="314"/>
    </row>
    <row r="43" spans="1:19" ht="12.75">
      <c r="A43" s="368"/>
      <c r="B43" s="63" t="s">
        <v>62</v>
      </c>
      <c r="D43" s="74">
        <v>11.102352678930568</v>
      </c>
      <c r="E43" s="75">
        <v>8.682104285869087</v>
      </c>
      <c r="F43" s="75">
        <v>12.457165647367487</v>
      </c>
      <c r="G43" s="75">
        <v>12.964258553910632</v>
      </c>
      <c r="H43" s="74">
        <v>10.052994159858425</v>
      </c>
      <c r="I43" s="74">
        <v>22.199315741215923</v>
      </c>
      <c r="J43" s="75">
        <v>24.131329238812423</v>
      </c>
      <c r="K43" s="75">
        <v>23.266956579294114</v>
      </c>
      <c r="L43" s="75">
        <v>21.729716022370773</v>
      </c>
      <c r="M43" s="74">
        <v>19.109208426230808</v>
      </c>
      <c r="N43" s="74">
        <v>33.30166842014649</v>
      </c>
      <c r="O43" s="75">
        <v>32.813433524681514</v>
      </c>
      <c r="P43" s="75">
        <v>35.7241222266616</v>
      </c>
      <c r="Q43" s="75">
        <v>34.693974576281406</v>
      </c>
      <c r="R43" s="75">
        <v>29.162202586089233</v>
      </c>
      <c r="S43" s="314"/>
    </row>
    <row r="44" spans="1:19" ht="12.75">
      <c r="A44" s="368"/>
      <c r="B44" s="63" t="s">
        <v>63</v>
      </c>
      <c r="D44" s="74">
        <v>16.035415483137943</v>
      </c>
      <c r="E44" s="75">
        <v>15.14665687988333</v>
      </c>
      <c r="F44" s="75">
        <v>16.283558519038426</v>
      </c>
      <c r="G44" s="75">
        <v>16.77644954053834</v>
      </c>
      <c r="H44" s="74">
        <v>16.368432038558606</v>
      </c>
      <c r="I44" s="74">
        <v>29.76327273666271</v>
      </c>
      <c r="J44" s="75">
        <v>34.8422364087656</v>
      </c>
      <c r="K44" s="75">
        <v>27.927205274108235</v>
      </c>
      <c r="L44" s="75">
        <v>27.0608007373072</v>
      </c>
      <c r="M44" s="74">
        <v>26.34774853412778</v>
      </c>
      <c r="N44" s="74">
        <v>45.79868821980065</v>
      </c>
      <c r="O44" s="75">
        <v>49.98889328864893</v>
      </c>
      <c r="P44" s="75">
        <v>44.21076379314666</v>
      </c>
      <c r="Q44" s="75">
        <v>43.83725027784554</v>
      </c>
      <c r="R44" s="75">
        <v>42.71618057268638</v>
      </c>
      <c r="S44" s="314"/>
    </row>
    <row r="45" spans="1:19" ht="12.75">
      <c r="A45" s="368"/>
      <c r="B45" s="63" t="s">
        <v>192</v>
      </c>
      <c r="D45" s="74">
        <v>33.46</v>
      </c>
      <c r="E45" s="75">
        <v>34.18</v>
      </c>
      <c r="F45" s="75">
        <v>37.146096942708745</v>
      </c>
      <c r="G45" s="75">
        <v>34.39574476176415</v>
      </c>
      <c r="H45" s="74">
        <v>25.9757964106817</v>
      </c>
      <c r="I45" s="74">
        <v>20.773491058543218</v>
      </c>
      <c r="J45" s="75">
        <v>21.3</v>
      </c>
      <c r="K45" s="75">
        <v>21.32</v>
      </c>
      <c r="L45" s="75">
        <v>20.417305612319655</v>
      </c>
      <c r="M45" s="74">
        <v>18.87378275320462</v>
      </c>
      <c r="N45" s="74">
        <v>54.02</v>
      </c>
      <c r="O45" s="75">
        <v>55.48</v>
      </c>
      <c r="P45" s="75">
        <v>58.08</v>
      </c>
      <c r="Q45" s="75">
        <v>54.26</v>
      </c>
      <c r="R45" s="75">
        <v>44.48</v>
      </c>
      <c r="S45" s="314"/>
    </row>
    <row r="46" spans="1:19" ht="12.75">
      <c r="A46" s="368"/>
      <c r="B46" s="98" t="s">
        <v>64</v>
      </c>
      <c r="C46" s="98"/>
      <c r="D46" s="96">
        <v>9.608345890412247</v>
      </c>
      <c r="E46" s="97">
        <v>9.484975394448817</v>
      </c>
      <c r="F46" s="97">
        <v>10.276369618856211</v>
      </c>
      <c r="G46" s="97">
        <v>9.130852116367402</v>
      </c>
      <c r="H46" s="96">
        <v>9.53399556217051</v>
      </c>
      <c r="I46" s="96">
        <v>10.563629743408724</v>
      </c>
      <c r="J46" s="97">
        <v>15.201539780305284</v>
      </c>
      <c r="K46" s="97">
        <v>11.208971727035147</v>
      </c>
      <c r="L46" s="97">
        <v>8.360728069866905</v>
      </c>
      <c r="M46" s="96">
        <v>6.750935286762641</v>
      </c>
      <c r="N46" s="96">
        <v>20.17197563382097</v>
      </c>
      <c r="O46" s="97">
        <v>24.6865151747541</v>
      </c>
      <c r="P46" s="97">
        <v>21.485341345891356</v>
      </c>
      <c r="Q46" s="97">
        <v>17.49158018623431</v>
      </c>
      <c r="R46" s="97">
        <v>16.28493084893315</v>
      </c>
      <c r="S46" s="314"/>
    </row>
    <row r="47" spans="1:18" ht="12.75">
      <c r="A47" s="86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</row>
    <row r="48" spans="2:18" ht="54" customHeight="1">
      <c r="B48" s="369" t="s">
        <v>229</v>
      </c>
      <c r="C48" s="369"/>
      <c r="D48" s="345"/>
      <c r="E48" s="345"/>
      <c r="F48" s="345"/>
      <c r="G48" s="345"/>
      <c r="H48" s="345"/>
      <c r="I48" s="345"/>
      <c r="J48" s="345"/>
      <c r="K48" s="345"/>
      <c r="L48" s="345"/>
      <c r="M48" s="345"/>
      <c r="N48" s="89"/>
      <c r="O48" s="89"/>
      <c r="P48" s="89"/>
      <c r="Q48" s="89"/>
      <c r="R48" s="89"/>
    </row>
    <row r="49" spans="2:16" ht="12.75">
      <c r="B49" s="90" t="s">
        <v>27</v>
      </c>
      <c r="C49" s="90"/>
      <c r="P49" s="91"/>
    </row>
    <row r="50" spans="1:19" s="193" customFormat="1" ht="12.75">
      <c r="A50" s="199"/>
      <c r="B50" s="315"/>
      <c r="C50" s="315"/>
      <c r="D50" s="315"/>
      <c r="E50" s="315"/>
      <c r="F50" s="315"/>
      <c r="G50" s="315"/>
      <c r="H50" s="315"/>
      <c r="I50" s="315"/>
      <c r="J50" s="315"/>
      <c r="K50" s="315"/>
      <c r="L50" s="315"/>
      <c r="M50" s="315"/>
      <c r="N50" s="199"/>
      <c r="O50" s="199"/>
      <c r="P50" s="199"/>
      <c r="Q50" s="199"/>
      <c r="R50" s="199"/>
      <c r="S50" s="302"/>
    </row>
    <row r="51" spans="1:19" s="193" customFormat="1" ht="12.75">
      <c r="A51" s="199"/>
      <c r="B51" s="196" t="s">
        <v>106</v>
      </c>
      <c r="C51" s="196"/>
      <c r="D51" s="197">
        <f>COUNT(D7:D36)</f>
        <v>26</v>
      </c>
      <c r="E51" s="197">
        <f aca="true" t="shared" si="2" ref="E51:R51">COUNT(E7:E36)</f>
        <v>26</v>
      </c>
      <c r="F51" s="197">
        <f t="shared" si="2"/>
        <v>26</v>
      </c>
      <c r="G51" s="197">
        <f t="shared" si="2"/>
        <v>26</v>
      </c>
      <c r="H51" s="197">
        <f t="shared" si="2"/>
        <v>26</v>
      </c>
      <c r="I51" s="197">
        <f t="shared" si="2"/>
        <v>30</v>
      </c>
      <c r="J51" s="197">
        <f t="shared" si="2"/>
        <v>30</v>
      </c>
      <c r="K51" s="197">
        <f t="shared" si="2"/>
        <v>30</v>
      </c>
      <c r="L51" s="197">
        <f t="shared" si="2"/>
        <v>30</v>
      </c>
      <c r="M51" s="197">
        <f t="shared" si="2"/>
        <v>30</v>
      </c>
      <c r="N51" s="197">
        <f t="shared" si="2"/>
        <v>30</v>
      </c>
      <c r="O51" s="197">
        <f t="shared" si="2"/>
        <v>30</v>
      </c>
      <c r="P51" s="197">
        <f t="shared" si="2"/>
        <v>30</v>
      </c>
      <c r="Q51" s="197">
        <f t="shared" si="2"/>
        <v>30</v>
      </c>
      <c r="R51" s="197">
        <f t="shared" si="2"/>
        <v>30</v>
      </c>
      <c r="S51" s="302"/>
    </row>
    <row r="52" spans="1:19" s="193" customFormat="1" ht="12.75">
      <c r="A52" s="199"/>
      <c r="B52" s="196" t="s">
        <v>107</v>
      </c>
      <c r="C52" s="196"/>
      <c r="D52" s="197">
        <f>COUNT(D8,D9,D11,D12,D13,D14,D15,D16,D17,D19,D20,D23,D25,D28,D29,D30,D31,D32,D35)</f>
        <v>16</v>
      </c>
      <c r="E52" s="197">
        <f aca="true" t="shared" si="3" ref="E52:R52">COUNT(E8,E9,E11,E12,E13,E14,E15,E16,E17,E19,E20,E23,E25,E28,E29,E30,E31,E32,E35)</f>
        <v>16</v>
      </c>
      <c r="F52" s="197">
        <f t="shared" si="3"/>
        <v>16</v>
      </c>
      <c r="G52" s="197">
        <f t="shared" si="3"/>
        <v>16</v>
      </c>
      <c r="H52" s="197">
        <f t="shared" si="3"/>
        <v>16</v>
      </c>
      <c r="I52" s="197">
        <f t="shared" si="3"/>
        <v>19</v>
      </c>
      <c r="J52" s="197">
        <f t="shared" si="3"/>
        <v>19</v>
      </c>
      <c r="K52" s="197">
        <f t="shared" si="3"/>
        <v>19</v>
      </c>
      <c r="L52" s="197">
        <f t="shared" si="3"/>
        <v>19</v>
      </c>
      <c r="M52" s="197">
        <f t="shared" si="3"/>
        <v>19</v>
      </c>
      <c r="N52" s="197">
        <f t="shared" si="3"/>
        <v>19</v>
      </c>
      <c r="O52" s="197">
        <f t="shared" si="3"/>
        <v>19</v>
      </c>
      <c r="P52" s="197">
        <f t="shared" si="3"/>
        <v>19</v>
      </c>
      <c r="Q52" s="197">
        <f t="shared" si="3"/>
        <v>19</v>
      </c>
      <c r="R52" s="197">
        <f t="shared" si="3"/>
        <v>19</v>
      </c>
      <c r="S52" s="302"/>
    </row>
  </sheetData>
  <sheetProtection/>
  <mergeCells count="7">
    <mergeCell ref="A7:A15"/>
    <mergeCell ref="A41:A46"/>
    <mergeCell ref="B48:M48"/>
    <mergeCell ref="B1:M1"/>
    <mergeCell ref="D3:H3"/>
    <mergeCell ref="I3:M3"/>
    <mergeCell ref="N3:R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2"/>
  <sheetViews>
    <sheetView zoomScale="75" zoomScaleNormal="75" zoomScalePageLayoutView="0" workbookViewId="0" topLeftCell="A1">
      <selection activeCell="B1" sqref="B1:M1"/>
    </sheetView>
  </sheetViews>
  <sheetFormatPr defaultColWidth="9.140625" defaultRowHeight="12.75"/>
  <cols>
    <col min="1" max="1" width="5.140625" style="62" customWidth="1"/>
    <col min="2" max="2" width="15.7109375" style="63" customWidth="1"/>
    <col min="3" max="3" width="3.421875" style="63" customWidth="1"/>
    <col min="4" max="12" width="9.140625" style="62" customWidth="1"/>
    <col min="13" max="13" width="9.140625" style="63" customWidth="1"/>
    <col min="14" max="14" width="6.57421875" style="62" customWidth="1"/>
    <col min="15" max="18" width="9.140625" style="62" customWidth="1"/>
    <col min="19" max="16384" width="9.140625" style="251" customWidth="1"/>
  </cols>
  <sheetData>
    <row r="1" spans="2:13" ht="29.25" customHeight="1">
      <c r="B1" s="362" t="s">
        <v>175</v>
      </c>
      <c r="C1" s="362"/>
      <c r="D1" s="363"/>
      <c r="E1" s="363"/>
      <c r="F1" s="363"/>
      <c r="G1" s="363"/>
      <c r="H1" s="363"/>
      <c r="I1" s="363"/>
      <c r="J1" s="363"/>
      <c r="K1" s="363"/>
      <c r="L1" s="363"/>
      <c r="M1" s="363"/>
    </row>
    <row r="3" spans="2:18" ht="12.75">
      <c r="B3" s="64"/>
      <c r="C3" s="64"/>
      <c r="D3" s="364" t="s">
        <v>102</v>
      </c>
      <c r="E3" s="364"/>
      <c r="F3" s="364"/>
      <c r="G3" s="364"/>
      <c r="H3" s="365"/>
      <c r="I3" s="366" t="s">
        <v>206</v>
      </c>
      <c r="J3" s="364"/>
      <c r="K3" s="364"/>
      <c r="L3" s="364"/>
      <c r="M3" s="364"/>
      <c r="N3" s="366" t="s">
        <v>205</v>
      </c>
      <c r="O3" s="364"/>
      <c r="P3" s="364"/>
      <c r="Q3" s="364"/>
      <c r="R3" s="364"/>
    </row>
    <row r="4" spans="4:18" ht="12.75">
      <c r="D4" s="65" t="s">
        <v>198</v>
      </c>
      <c r="E4" s="66" t="s">
        <v>199</v>
      </c>
      <c r="F4" s="66" t="s">
        <v>200</v>
      </c>
      <c r="G4" s="66" t="s">
        <v>201</v>
      </c>
      <c r="H4" s="65" t="s">
        <v>202</v>
      </c>
      <c r="I4" s="67" t="s">
        <v>198</v>
      </c>
      <c r="J4" s="66" t="s">
        <v>199</v>
      </c>
      <c r="K4" s="66" t="s">
        <v>200</v>
      </c>
      <c r="L4" s="66" t="s">
        <v>201</v>
      </c>
      <c r="M4" s="66" t="s">
        <v>202</v>
      </c>
      <c r="N4" s="67" t="s">
        <v>198</v>
      </c>
      <c r="O4" s="66" t="s">
        <v>199</v>
      </c>
      <c r="P4" s="66" t="s">
        <v>200</v>
      </c>
      <c r="Q4" s="66" t="s">
        <v>201</v>
      </c>
      <c r="R4" s="66" t="s">
        <v>202</v>
      </c>
    </row>
    <row r="5" spans="4:18" ht="12.75">
      <c r="D5" s="68">
        <v>1</v>
      </c>
      <c r="E5" s="69">
        <v>2</v>
      </c>
      <c r="F5" s="69">
        <v>3</v>
      </c>
      <c r="G5" s="69">
        <v>4</v>
      </c>
      <c r="H5" s="68">
        <v>5</v>
      </c>
      <c r="I5" s="68">
        <v>6</v>
      </c>
      <c r="J5" s="69">
        <v>7</v>
      </c>
      <c r="K5" s="69">
        <v>8</v>
      </c>
      <c r="L5" s="69">
        <v>9</v>
      </c>
      <c r="M5" s="69">
        <v>10</v>
      </c>
      <c r="N5" s="70">
        <v>11</v>
      </c>
      <c r="O5" s="71">
        <v>12</v>
      </c>
      <c r="P5" s="72">
        <v>13</v>
      </c>
      <c r="Q5" s="72">
        <v>14</v>
      </c>
      <c r="R5" s="72">
        <v>15</v>
      </c>
    </row>
    <row r="6" spans="4:14" ht="12.75">
      <c r="D6" s="65"/>
      <c r="E6" s="66"/>
      <c r="F6" s="66"/>
      <c r="G6" s="66"/>
      <c r="H6" s="65"/>
      <c r="I6" s="65"/>
      <c r="J6" s="66"/>
      <c r="K6" s="66"/>
      <c r="L6" s="66"/>
      <c r="M6" s="66"/>
      <c r="N6" s="73"/>
    </row>
    <row r="7" spans="1:19" ht="12.75">
      <c r="A7" s="367" t="s">
        <v>180</v>
      </c>
      <c r="B7" s="63" t="s">
        <v>87</v>
      </c>
      <c r="D7" s="74">
        <v>7.922096257827197</v>
      </c>
      <c r="E7" s="75">
        <v>8.077007241619677</v>
      </c>
      <c r="F7" s="75">
        <v>7.8286763043082574</v>
      </c>
      <c r="G7" s="75">
        <v>7.810440274939625</v>
      </c>
      <c r="H7" s="74">
        <v>7.989668459319792</v>
      </c>
      <c r="I7" s="74">
        <v>22.72798559147088</v>
      </c>
      <c r="J7" s="75">
        <v>26.137653089173224</v>
      </c>
      <c r="K7" s="75">
        <v>23.360686254502134</v>
      </c>
      <c r="L7" s="75">
        <v>20.89704625673416</v>
      </c>
      <c r="M7" s="74">
        <v>19.76174738613147</v>
      </c>
      <c r="N7" s="74">
        <v>30.650081849298076</v>
      </c>
      <c r="O7" s="75">
        <v>34.2146603307929</v>
      </c>
      <c r="P7" s="75">
        <v>31.18936255881039</v>
      </c>
      <c r="Q7" s="75">
        <v>28.707486531673787</v>
      </c>
      <c r="R7" s="75">
        <v>27.751415845451262</v>
      </c>
      <c r="S7" s="292"/>
    </row>
    <row r="8" spans="1:19" ht="12.75">
      <c r="A8" s="358"/>
      <c r="B8" s="63" t="s">
        <v>33</v>
      </c>
      <c r="D8" s="74">
        <v>8.860228179786892</v>
      </c>
      <c r="E8" s="75">
        <v>6.284398932598102</v>
      </c>
      <c r="F8" s="75">
        <v>8.844960895456007</v>
      </c>
      <c r="G8" s="75">
        <v>10.519217647785455</v>
      </c>
      <c r="H8" s="74">
        <v>9.871578560372873</v>
      </c>
      <c r="I8" s="74">
        <v>11.500297305927454</v>
      </c>
      <c r="J8" s="75">
        <v>12.46885415875644</v>
      </c>
      <c r="K8" s="75">
        <v>12.82019508298466</v>
      </c>
      <c r="L8" s="75">
        <v>10.49991814220443</v>
      </c>
      <c r="M8" s="74">
        <v>9.55304365108917</v>
      </c>
      <c r="N8" s="74">
        <v>20.360525485714348</v>
      </c>
      <c r="O8" s="75">
        <v>18.75325309135454</v>
      </c>
      <c r="P8" s="75">
        <v>21.665155978440666</v>
      </c>
      <c r="Q8" s="75">
        <v>21.019135789989885</v>
      </c>
      <c r="R8" s="75">
        <v>19.424622211462044</v>
      </c>
      <c r="S8" s="292"/>
    </row>
    <row r="9" spans="1:19" ht="12.75">
      <c r="A9" s="358"/>
      <c r="B9" s="63" t="s">
        <v>34</v>
      </c>
      <c r="D9" s="74">
        <v>13.920751816026966</v>
      </c>
      <c r="E9" s="75">
        <v>16.771615282182637</v>
      </c>
      <c r="F9" s="75">
        <v>15.495888097430374</v>
      </c>
      <c r="G9" s="75">
        <v>12.407932842565314</v>
      </c>
      <c r="H9" s="74">
        <v>10.43686429667728</v>
      </c>
      <c r="I9" s="74">
        <v>16.609321957609833</v>
      </c>
      <c r="J9" s="75">
        <v>19.705854252699716</v>
      </c>
      <c r="K9" s="75">
        <v>17.03077783534341</v>
      </c>
      <c r="L9" s="75">
        <v>15.16945929958646</v>
      </c>
      <c r="M9" s="74">
        <v>14.297331500652902</v>
      </c>
      <c r="N9" s="74">
        <v>30.5300737736368</v>
      </c>
      <c r="O9" s="75">
        <v>36.47746953488235</v>
      </c>
      <c r="P9" s="75">
        <v>32.52666593277378</v>
      </c>
      <c r="Q9" s="75">
        <v>27.577392142151773</v>
      </c>
      <c r="R9" s="75">
        <v>24.73419579733018</v>
      </c>
      <c r="S9" s="292"/>
    </row>
    <row r="10" spans="1:19" ht="12.75">
      <c r="A10" s="358"/>
      <c r="B10" s="63" t="s">
        <v>35</v>
      </c>
      <c r="D10" s="74">
        <v>19.5468998079153</v>
      </c>
      <c r="E10" s="75">
        <v>22.715584534851686</v>
      </c>
      <c r="F10" s="75">
        <v>20.84736820745911</v>
      </c>
      <c r="G10" s="75">
        <v>18.6054573729709</v>
      </c>
      <c r="H10" s="74">
        <v>14.941686855597498</v>
      </c>
      <c r="I10" s="74">
        <v>23.787890743892955</v>
      </c>
      <c r="J10" s="75">
        <v>25.02066305445863</v>
      </c>
      <c r="K10" s="75">
        <v>25.871514954750214</v>
      </c>
      <c r="L10" s="75">
        <v>21.914347418605598</v>
      </c>
      <c r="M10" s="74">
        <v>21.97306890529044</v>
      </c>
      <c r="N10" s="74">
        <v>43.26167581643352</v>
      </c>
      <c r="O10" s="75">
        <v>47.73624758931032</v>
      </c>
      <c r="P10" s="75">
        <v>46.71888316220932</v>
      </c>
      <c r="Q10" s="75">
        <v>40.409926245874246</v>
      </c>
      <c r="R10" s="75">
        <v>36.914755760887935</v>
      </c>
      <c r="S10" s="292"/>
    </row>
    <row r="11" spans="1:19" ht="12.75">
      <c r="A11" s="358"/>
      <c r="B11" s="63" t="s">
        <v>36</v>
      </c>
      <c r="D11" s="74" t="s">
        <v>146</v>
      </c>
      <c r="E11" s="75" t="s">
        <v>147</v>
      </c>
      <c r="F11" s="75" t="s">
        <v>148</v>
      </c>
      <c r="G11" s="75" t="s">
        <v>149</v>
      </c>
      <c r="H11" s="74" t="s">
        <v>150</v>
      </c>
      <c r="I11" s="74">
        <v>14.761487426665079</v>
      </c>
      <c r="J11" s="75">
        <v>14.674905488210555</v>
      </c>
      <c r="K11" s="75">
        <v>15.648724731650221</v>
      </c>
      <c r="L11" s="75">
        <v>14.854396605453557</v>
      </c>
      <c r="M11" s="74">
        <v>13.83342828061718</v>
      </c>
      <c r="N11" s="74">
        <v>14.761487426665079</v>
      </c>
      <c r="O11" s="75">
        <v>14.674905488210555</v>
      </c>
      <c r="P11" s="75">
        <v>15.648724731650221</v>
      </c>
      <c r="Q11" s="75">
        <v>14.854396605453557</v>
      </c>
      <c r="R11" s="75">
        <v>13.83342828061718</v>
      </c>
      <c r="S11" s="292"/>
    </row>
    <row r="12" spans="1:19" ht="12.75">
      <c r="A12" s="358"/>
      <c r="B12" s="63" t="s">
        <v>37</v>
      </c>
      <c r="D12" s="74">
        <v>9.108930104243072</v>
      </c>
      <c r="E12" s="75">
        <v>10.384409458610545</v>
      </c>
      <c r="F12" s="75">
        <v>9.07907470576731</v>
      </c>
      <c r="G12" s="75">
        <v>8.487770274232636</v>
      </c>
      <c r="H12" s="74">
        <v>8.479520733674608</v>
      </c>
      <c r="I12" s="74">
        <v>23.349862187103568</v>
      </c>
      <c r="J12" s="75">
        <v>25.780838514399758</v>
      </c>
      <c r="K12" s="75">
        <v>24.347285602878888</v>
      </c>
      <c r="L12" s="75">
        <v>21.45406466641525</v>
      </c>
      <c r="M12" s="74">
        <v>21.634921741127457</v>
      </c>
      <c r="N12" s="74">
        <v>32.45879229134664</v>
      </c>
      <c r="O12" s="75">
        <v>36.1652479730103</v>
      </c>
      <c r="P12" s="75">
        <v>33.426360308646196</v>
      </c>
      <c r="Q12" s="75">
        <v>29.941834940647887</v>
      </c>
      <c r="R12" s="75">
        <v>30.114442474802065</v>
      </c>
      <c r="S12" s="292"/>
    </row>
    <row r="13" spans="1:19" ht="12.75">
      <c r="A13" s="358"/>
      <c r="B13" s="63" t="s">
        <v>38</v>
      </c>
      <c r="D13" s="74">
        <v>11.882548247918933</v>
      </c>
      <c r="E13" s="75">
        <v>6.127057527026578</v>
      </c>
      <c r="F13" s="75">
        <v>14.54376998503157</v>
      </c>
      <c r="G13" s="75">
        <v>13.450692369887202</v>
      </c>
      <c r="H13" s="74">
        <v>12.763063763023618</v>
      </c>
      <c r="I13" s="74">
        <v>18.1256160876549</v>
      </c>
      <c r="J13" s="75">
        <v>23.81126128901331</v>
      </c>
      <c r="K13" s="75">
        <v>18.71119675480713</v>
      </c>
      <c r="L13" s="75">
        <v>16.067268885099597</v>
      </c>
      <c r="M13" s="74">
        <v>14.498790187530982</v>
      </c>
      <c r="N13" s="74">
        <v>30.008164335573834</v>
      </c>
      <c r="O13" s="75">
        <v>29.93831881603989</v>
      </c>
      <c r="P13" s="75">
        <v>33.2549667398387</v>
      </c>
      <c r="Q13" s="75">
        <v>29.5179612549868</v>
      </c>
      <c r="R13" s="75">
        <v>27.261853950554602</v>
      </c>
      <c r="S13" s="292"/>
    </row>
    <row r="14" spans="1:19" ht="12.75">
      <c r="A14" s="358"/>
      <c r="B14" s="63" t="s">
        <v>39</v>
      </c>
      <c r="D14" s="74">
        <v>9.577739443486086</v>
      </c>
      <c r="E14" s="75">
        <v>15.779593892360872</v>
      </c>
      <c r="F14" s="75">
        <v>10.611791504379985</v>
      </c>
      <c r="G14" s="75">
        <v>6.421280345332859</v>
      </c>
      <c r="H14" s="74">
        <v>4.804453648492639</v>
      </c>
      <c r="I14" s="74">
        <v>15.163327801143744</v>
      </c>
      <c r="J14" s="75">
        <v>20.79145968301933</v>
      </c>
      <c r="K14" s="75">
        <v>15.066297332639664</v>
      </c>
      <c r="L14" s="75">
        <v>12.183428379074098</v>
      </c>
      <c r="M14" s="74">
        <v>12.285023982099716</v>
      </c>
      <c r="N14" s="74">
        <v>24.741067244629832</v>
      </c>
      <c r="O14" s="75">
        <v>36.571053575380205</v>
      </c>
      <c r="P14" s="75">
        <v>25.67808883701965</v>
      </c>
      <c r="Q14" s="75">
        <v>18.604708724406954</v>
      </c>
      <c r="R14" s="75">
        <v>17.089477630592356</v>
      </c>
      <c r="S14" s="292"/>
    </row>
    <row r="15" spans="1:19" ht="12.75">
      <c r="A15" s="358"/>
      <c r="B15" s="63" t="s">
        <v>40</v>
      </c>
      <c r="D15" s="74">
        <v>10.383167220376523</v>
      </c>
      <c r="E15" s="75">
        <v>6.8762677484787025</v>
      </c>
      <c r="F15" s="75">
        <v>10.913012221423436</v>
      </c>
      <c r="G15" s="75">
        <v>11.34020618556701</v>
      </c>
      <c r="H15" s="74">
        <v>12.036843207033703</v>
      </c>
      <c r="I15" s="74">
        <v>17.320044296788485</v>
      </c>
      <c r="J15" s="75">
        <v>14.766734279918865</v>
      </c>
      <c r="K15" s="75">
        <v>18.188353702372396</v>
      </c>
      <c r="L15" s="75">
        <v>17.91448369105966</v>
      </c>
      <c r="M15" s="74">
        <v>18.002930709650407</v>
      </c>
      <c r="N15" s="74">
        <v>27.70321151716501</v>
      </c>
      <c r="O15" s="75">
        <v>21.643002028397568</v>
      </c>
      <c r="P15" s="75">
        <v>29.101365923795832</v>
      </c>
      <c r="Q15" s="75">
        <v>29.25468987662667</v>
      </c>
      <c r="R15" s="75">
        <v>30.039773916684112</v>
      </c>
      <c r="S15" s="292"/>
    </row>
    <row r="16" spans="2:19" ht="12.75">
      <c r="B16" s="63" t="s">
        <v>41</v>
      </c>
      <c r="D16" s="74">
        <v>7.473875949292556</v>
      </c>
      <c r="E16" s="75">
        <v>9.049979991561395</v>
      </c>
      <c r="F16" s="75">
        <v>8.748637584641394</v>
      </c>
      <c r="G16" s="75">
        <v>6.839170093757467</v>
      </c>
      <c r="H16" s="74">
        <v>4.272776701668535</v>
      </c>
      <c r="I16" s="74">
        <v>15.772223250532026</v>
      </c>
      <c r="J16" s="75">
        <v>14.89933518789193</v>
      </c>
      <c r="K16" s="75">
        <v>17.612398500822042</v>
      </c>
      <c r="L16" s="75">
        <v>16.814318217295742</v>
      </c>
      <c r="M16" s="74">
        <v>13.16698949943929</v>
      </c>
      <c r="N16" s="74">
        <v>23.24609919982458</v>
      </c>
      <c r="O16" s="75">
        <v>23.949315179453325</v>
      </c>
      <c r="P16" s="75">
        <v>26.361036085463436</v>
      </c>
      <c r="Q16" s="75">
        <v>23.65348831105321</v>
      </c>
      <c r="R16" s="75">
        <v>17.439766201107826</v>
      </c>
      <c r="S16" s="292"/>
    </row>
    <row r="17" spans="2:19" ht="12.75">
      <c r="B17" s="63" t="s">
        <v>42</v>
      </c>
      <c r="D17" s="74">
        <v>0.20028804387940136</v>
      </c>
      <c r="E17" s="75">
        <v>0.4833079633314436</v>
      </c>
      <c r="F17" s="75">
        <v>0.20803540608511276</v>
      </c>
      <c r="G17" s="75">
        <v>0.008771569927096934</v>
      </c>
      <c r="H17" s="74">
        <v>0.026248116284661734</v>
      </c>
      <c r="I17" s="74">
        <v>16.09210579511201</v>
      </c>
      <c r="J17" s="75">
        <v>16.539313866099185</v>
      </c>
      <c r="K17" s="75">
        <v>15.030635139799797</v>
      </c>
      <c r="L17" s="75">
        <v>15.752466296657325</v>
      </c>
      <c r="M17" s="74">
        <v>17.144058105620218</v>
      </c>
      <c r="N17" s="74">
        <v>16.29239383899141</v>
      </c>
      <c r="O17" s="75">
        <v>17.02262182943063</v>
      </c>
      <c r="P17" s="75">
        <v>15.23867054588491</v>
      </c>
      <c r="Q17" s="75">
        <v>15.761237866584421</v>
      </c>
      <c r="R17" s="75">
        <v>17.17030622190488</v>
      </c>
      <c r="S17" s="292"/>
    </row>
    <row r="18" spans="2:19" ht="12.75">
      <c r="B18" s="63" t="s">
        <v>43</v>
      </c>
      <c r="D18" s="74">
        <v>1.930039399883746</v>
      </c>
      <c r="E18" s="75">
        <v>2.672179689343987</v>
      </c>
      <c r="F18" s="75">
        <v>2.0117205059391132</v>
      </c>
      <c r="G18" s="75">
        <v>1.1847373098140457</v>
      </c>
      <c r="H18" s="74">
        <v>1.7488552449596695</v>
      </c>
      <c r="I18" s="74">
        <v>23.810580358581507</v>
      </c>
      <c r="J18" s="75">
        <v>23.710307994395535</v>
      </c>
      <c r="K18" s="75">
        <v>28.381598967440723</v>
      </c>
      <c r="L18" s="75">
        <v>21.528961195978614</v>
      </c>
      <c r="M18" s="74">
        <v>20.279155001507853</v>
      </c>
      <c r="N18" s="74">
        <v>25.740619758465254</v>
      </c>
      <c r="O18" s="75">
        <v>26.382487683739523</v>
      </c>
      <c r="P18" s="75">
        <v>30.393319473379837</v>
      </c>
      <c r="Q18" s="75">
        <v>22.71369850579266</v>
      </c>
      <c r="R18" s="75">
        <v>22.028010246467524</v>
      </c>
      <c r="S18" s="292"/>
    </row>
    <row r="19" spans="2:19" ht="12.75">
      <c r="B19" s="63" t="s">
        <v>44</v>
      </c>
      <c r="D19" s="74">
        <v>9.410722559007814</v>
      </c>
      <c r="E19" s="75">
        <v>11.946679732815046</v>
      </c>
      <c r="F19" s="75">
        <v>10.511492488255723</v>
      </c>
      <c r="G19" s="75">
        <v>8.105371880277932</v>
      </c>
      <c r="H19" s="74">
        <v>5.0789102244670055</v>
      </c>
      <c r="I19" s="74">
        <v>19.001432902740305</v>
      </c>
      <c r="J19" s="75">
        <v>24.014957671242975</v>
      </c>
      <c r="K19" s="75">
        <v>20.890911055143675</v>
      </c>
      <c r="L19" s="75">
        <v>15.611629951810071</v>
      </c>
      <c r="M19" s="74">
        <v>11.876295487544992</v>
      </c>
      <c r="N19" s="74">
        <v>28.41215546174812</v>
      </c>
      <c r="O19" s="75">
        <v>35.961637404058024</v>
      </c>
      <c r="P19" s="75">
        <v>31.402403543399398</v>
      </c>
      <c r="Q19" s="75">
        <v>23.717001832088002</v>
      </c>
      <c r="R19" s="75">
        <v>16.955205712011995</v>
      </c>
      <c r="S19" s="292"/>
    </row>
    <row r="20" spans="2:19" ht="12.75">
      <c r="B20" s="63" t="s">
        <v>45</v>
      </c>
      <c r="D20" s="74">
        <v>0.47109558452491684</v>
      </c>
      <c r="E20" s="75">
        <v>0.45600131702612096</v>
      </c>
      <c r="F20" s="75">
        <v>0.5495978608433885</v>
      </c>
      <c r="G20" s="75">
        <v>0.5065018611467642</v>
      </c>
      <c r="H20" s="74">
        <v>0.3395642552262162</v>
      </c>
      <c r="I20" s="74">
        <v>11.58839555059108</v>
      </c>
      <c r="J20" s="75">
        <v>13.344188361303534</v>
      </c>
      <c r="K20" s="75">
        <v>11.955696199880276</v>
      </c>
      <c r="L20" s="75">
        <v>10.943558487791105</v>
      </c>
      <c r="M20" s="74">
        <v>9.633051625332174</v>
      </c>
      <c r="N20" s="74">
        <v>12.059491135115998</v>
      </c>
      <c r="O20" s="75">
        <v>13.800189678329655</v>
      </c>
      <c r="P20" s="75">
        <v>12.505294060723664</v>
      </c>
      <c r="Q20" s="75">
        <v>11.45006034893787</v>
      </c>
      <c r="R20" s="75">
        <v>9.97261588055839</v>
      </c>
      <c r="S20" s="292"/>
    </row>
    <row r="21" spans="2:19" ht="12.75">
      <c r="B21" s="63" t="s">
        <v>46</v>
      </c>
      <c r="D21" s="74">
        <v>9.310548025928108</v>
      </c>
      <c r="E21" s="75">
        <v>14.301801801801803</v>
      </c>
      <c r="F21" s="75">
        <v>10.781990521327014</v>
      </c>
      <c r="G21" s="75">
        <v>7.1065989847715745</v>
      </c>
      <c r="H21" s="74">
        <v>4.805491990846682</v>
      </c>
      <c r="I21" s="74">
        <v>32.6163818503241</v>
      </c>
      <c r="J21" s="75">
        <v>37.049549549549546</v>
      </c>
      <c r="K21" s="75">
        <v>35.54502369668246</v>
      </c>
      <c r="L21" s="75">
        <v>35.152284263959395</v>
      </c>
      <c r="M21" s="74">
        <v>22.99771167048055</v>
      </c>
      <c r="N21" s="74">
        <v>41.92692987625221</v>
      </c>
      <c r="O21" s="75">
        <v>51.35135135135135</v>
      </c>
      <c r="P21" s="75">
        <v>46.32701421800948</v>
      </c>
      <c r="Q21" s="75">
        <v>42.25888324873097</v>
      </c>
      <c r="R21" s="75">
        <v>27.803203661327235</v>
      </c>
      <c r="S21" s="292"/>
    </row>
    <row r="22" spans="2:19" ht="12.75">
      <c r="B22" s="63" t="s">
        <v>47</v>
      </c>
      <c r="D22" s="74">
        <v>9.463051814774598</v>
      </c>
      <c r="E22" s="75">
        <v>17.905754481878926</v>
      </c>
      <c r="F22" s="75">
        <v>9.764512046219538</v>
      </c>
      <c r="G22" s="75">
        <v>4.602417078455518</v>
      </c>
      <c r="H22" s="74">
        <v>1.2176852682969792</v>
      </c>
      <c r="I22" s="74">
        <v>28.439340464583516</v>
      </c>
      <c r="J22" s="75">
        <v>33.496215373074904</v>
      </c>
      <c r="K22" s="75">
        <v>35.470391310494946</v>
      </c>
      <c r="L22" s="75">
        <v>22.652025963138765</v>
      </c>
      <c r="M22" s="74">
        <v>14.752039175962675</v>
      </c>
      <c r="N22" s="74">
        <v>37.90239227935811</v>
      </c>
      <c r="O22" s="75">
        <v>51.40196985495383</v>
      </c>
      <c r="P22" s="75">
        <v>45.23490335671448</v>
      </c>
      <c r="Q22" s="75">
        <v>27.254443041594282</v>
      </c>
      <c r="R22" s="75">
        <v>15.969724444259654</v>
      </c>
      <c r="S22" s="292"/>
    </row>
    <row r="23" spans="2:19" ht="12.75">
      <c r="B23" s="63" t="s">
        <v>48</v>
      </c>
      <c r="D23" s="74">
        <v>7.184395095449402</v>
      </c>
      <c r="E23" s="75">
        <v>9.278559995089717</v>
      </c>
      <c r="F23" s="75">
        <v>6.615592287878124</v>
      </c>
      <c r="G23" s="75">
        <v>5.4685573909731255</v>
      </c>
      <c r="H23" s="74">
        <v>7.745054293715517</v>
      </c>
      <c r="I23" s="74">
        <v>18.52062178023462</v>
      </c>
      <c r="J23" s="75">
        <v>22.32828144963165</v>
      </c>
      <c r="K23" s="75">
        <v>19.354982289773044</v>
      </c>
      <c r="L23" s="75">
        <v>15.90620917923608</v>
      </c>
      <c r="M23" s="74">
        <v>15.860016782602038</v>
      </c>
      <c r="N23" s="74">
        <v>25.705016875684024</v>
      </c>
      <c r="O23" s="75">
        <v>31.60684144472137</v>
      </c>
      <c r="P23" s="75">
        <v>25.97057457765117</v>
      </c>
      <c r="Q23" s="75">
        <v>21.374766570209207</v>
      </c>
      <c r="R23" s="75">
        <v>23.605071076317557</v>
      </c>
      <c r="S23" s="292"/>
    </row>
    <row r="24" spans="2:19" ht="12.75">
      <c r="B24" s="63" t="s">
        <v>49</v>
      </c>
      <c r="D24" s="74">
        <v>0.7209069480856193</v>
      </c>
      <c r="E24" s="75">
        <v>0.6883903845726751</v>
      </c>
      <c r="F24" s="75">
        <v>0.81309121159109</v>
      </c>
      <c r="G24" s="75">
        <v>0.7635432302217929</v>
      </c>
      <c r="H24" s="74">
        <v>0.5411035205428585</v>
      </c>
      <c r="I24" s="74">
        <v>17.532309292278356</v>
      </c>
      <c r="J24" s="75">
        <v>19.03711049723442</v>
      </c>
      <c r="K24" s="75">
        <v>17.759246931132974</v>
      </c>
      <c r="L24" s="75">
        <v>18.57252621524315</v>
      </c>
      <c r="M24" s="74">
        <v>12.134103383200484</v>
      </c>
      <c r="N24" s="74">
        <v>18.253216240363976</v>
      </c>
      <c r="O24" s="75">
        <v>19.725500881807093</v>
      </c>
      <c r="P24" s="75">
        <v>18.572338142724064</v>
      </c>
      <c r="Q24" s="75">
        <v>19.336069445464943</v>
      </c>
      <c r="R24" s="75">
        <v>12.675206903743343</v>
      </c>
      <c r="S24" s="292"/>
    </row>
    <row r="25" spans="2:19" ht="12.75">
      <c r="B25" s="63" t="s">
        <v>50</v>
      </c>
      <c r="D25" s="74">
        <v>2.0208363899848014</v>
      </c>
      <c r="E25" s="75">
        <v>1.6999970600288479</v>
      </c>
      <c r="F25" s="75">
        <v>1.9196406327299533</v>
      </c>
      <c r="G25" s="75">
        <v>2.192828511985529</v>
      </c>
      <c r="H25" s="74">
        <v>2.2791954296657586</v>
      </c>
      <c r="I25" s="74">
        <v>30.210252035770363</v>
      </c>
      <c r="J25" s="75">
        <v>32.010174659225555</v>
      </c>
      <c r="K25" s="75">
        <v>29.74834754654278</v>
      </c>
      <c r="L25" s="75">
        <v>30.72483509288612</v>
      </c>
      <c r="M25" s="74">
        <v>28.356070999529244</v>
      </c>
      <c r="N25" s="74">
        <v>32.23108842575517</v>
      </c>
      <c r="O25" s="75">
        <v>33.710171719254404</v>
      </c>
      <c r="P25" s="75">
        <v>31.667988179272736</v>
      </c>
      <c r="Q25" s="75">
        <v>32.91766360487165</v>
      </c>
      <c r="R25" s="75">
        <v>30.635266429195003</v>
      </c>
      <c r="S25" s="292"/>
    </row>
    <row r="26" spans="2:19" ht="12.75">
      <c r="B26" s="63" t="s">
        <v>51</v>
      </c>
      <c r="D26" s="74">
        <v>11.354581673306772</v>
      </c>
      <c r="E26" s="75">
        <v>11.012145748987855</v>
      </c>
      <c r="F26" s="75">
        <v>11.621433542101602</v>
      </c>
      <c r="G26" s="75">
        <v>12.04502814258912</v>
      </c>
      <c r="H26" s="74">
        <v>10.487444608567209</v>
      </c>
      <c r="I26" s="74">
        <v>22.78884462151394</v>
      </c>
      <c r="J26" s="75">
        <v>26.477732793522268</v>
      </c>
      <c r="K26" s="75">
        <v>24.043145441892833</v>
      </c>
      <c r="L26" s="75">
        <v>21.463414634146343</v>
      </c>
      <c r="M26" s="74">
        <v>18.266863613983258</v>
      </c>
      <c r="N26" s="74">
        <v>34.14342629482071</v>
      </c>
      <c r="O26" s="75">
        <v>37.48987854251013</v>
      </c>
      <c r="P26" s="75">
        <v>35.66457898399443</v>
      </c>
      <c r="Q26" s="75">
        <v>33.508442776735464</v>
      </c>
      <c r="R26" s="75">
        <v>28.754308222550467</v>
      </c>
      <c r="S26" s="292"/>
    </row>
    <row r="27" spans="2:19" ht="12.75">
      <c r="B27" s="63" t="s">
        <v>52</v>
      </c>
      <c r="D27" s="74">
        <v>3.1204290589956125</v>
      </c>
      <c r="E27" s="75">
        <v>1.5989340439706865</v>
      </c>
      <c r="F27" s="75">
        <v>1.9801980198019795</v>
      </c>
      <c r="G27" s="75">
        <v>5.016077170418007</v>
      </c>
      <c r="H27" s="74">
        <v>4.057971014492753</v>
      </c>
      <c r="I27" s="74">
        <v>26.7349260523322</v>
      </c>
      <c r="J27" s="75">
        <v>33.11125916055963</v>
      </c>
      <c r="K27" s="75">
        <v>28.072218986604536</v>
      </c>
      <c r="L27" s="75">
        <v>23.086816720257232</v>
      </c>
      <c r="M27" s="74">
        <v>22.2463768115942</v>
      </c>
      <c r="N27" s="74">
        <v>29.85535511132781</v>
      </c>
      <c r="O27" s="75">
        <v>34.71019320453031</v>
      </c>
      <c r="P27" s="75">
        <v>30.052417006406515</v>
      </c>
      <c r="Q27" s="75">
        <v>28.10289389067524</v>
      </c>
      <c r="R27" s="75">
        <v>26.304347826086953</v>
      </c>
      <c r="S27" s="292"/>
    </row>
    <row r="28" spans="2:19" ht="12.75">
      <c r="B28" s="63" t="s">
        <v>53</v>
      </c>
      <c r="D28" s="74" t="s">
        <v>146</v>
      </c>
      <c r="E28" s="75" t="s">
        <v>147</v>
      </c>
      <c r="F28" s="75" t="s">
        <v>148</v>
      </c>
      <c r="G28" s="75" t="s">
        <v>149</v>
      </c>
      <c r="H28" s="74" t="s">
        <v>150</v>
      </c>
      <c r="I28" s="74">
        <v>15.662542941678744</v>
      </c>
      <c r="J28" s="75">
        <v>22.77961660460626</v>
      </c>
      <c r="K28" s="75">
        <v>13.523635153129163</v>
      </c>
      <c r="L28" s="75">
        <v>11.742647824728309</v>
      </c>
      <c r="M28" s="74">
        <v>13.431491976060592</v>
      </c>
      <c r="N28" s="74">
        <v>15.662542941678744</v>
      </c>
      <c r="O28" s="75">
        <v>22.77961660460626</v>
      </c>
      <c r="P28" s="75">
        <v>13.523635153129163</v>
      </c>
      <c r="Q28" s="75">
        <v>11.742647824728309</v>
      </c>
      <c r="R28" s="75">
        <v>13.431491976060592</v>
      </c>
      <c r="S28" s="292"/>
    </row>
    <row r="29" spans="2:19" ht="12.75">
      <c r="B29" s="63" t="s">
        <v>54</v>
      </c>
      <c r="D29" s="74" t="s">
        <v>146</v>
      </c>
      <c r="E29" s="75" t="s">
        <v>147</v>
      </c>
      <c r="F29" s="75" t="s">
        <v>148</v>
      </c>
      <c r="G29" s="75" t="s">
        <v>149</v>
      </c>
      <c r="H29" s="74" t="s">
        <v>150</v>
      </c>
      <c r="I29" s="74">
        <v>11.274374314887654</v>
      </c>
      <c r="J29" s="75">
        <v>14.89872612229706</v>
      </c>
      <c r="K29" s="75">
        <v>11.206605804829193</v>
      </c>
      <c r="L29" s="75">
        <v>9.8872360740246</v>
      </c>
      <c r="M29" s="74">
        <v>7.726926697788445</v>
      </c>
      <c r="N29" s="74">
        <v>11.274374314887654</v>
      </c>
      <c r="O29" s="75">
        <v>14.89872612229706</v>
      </c>
      <c r="P29" s="75">
        <v>11.206605804829193</v>
      </c>
      <c r="Q29" s="75">
        <v>9.8872360740246</v>
      </c>
      <c r="R29" s="75">
        <v>7.726926697788445</v>
      </c>
      <c r="S29" s="292"/>
    </row>
    <row r="30" spans="2:19" ht="12.75">
      <c r="B30" s="63" t="s">
        <v>55</v>
      </c>
      <c r="D30" s="74">
        <v>0.5559737420271198</v>
      </c>
      <c r="E30" s="75">
        <v>0.5924470639598342</v>
      </c>
      <c r="F30" s="75">
        <v>0.5106858351176305</v>
      </c>
      <c r="G30" s="75">
        <v>0.5252838841078165</v>
      </c>
      <c r="H30" s="74">
        <v>0.6010452961672473</v>
      </c>
      <c r="I30" s="74">
        <v>14.418212478920742</v>
      </c>
      <c r="J30" s="75">
        <v>14.549443352979699</v>
      </c>
      <c r="K30" s="75">
        <v>14.195204340829598</v>
      </c>
      <c r="L30" s="75">
        <v>14.551961507927446</v>
      </c>
      <c r="M30" s="74">
        <v>14.312935540069684</v>
      </c>
      <c r="N30" s="74">
        <v>14.974186220947862</v>
      </c>
      <c r="O30" s="75">
        <v>15.141890416939534</v>
      </c>
      <c r="P30" s="75">
        <v>14.705890175947228</v>
      </c>
      <c r="Q30" s="75">
        <v>15.077245392035262</v>
      </c>
      <c r="R30" s="75">
        <v>14.913980836236933</v>
      </c>
      <c r="S30" s="292"/>
    </row>
    <row r="31" spans="2:19" ht="12.75">
      <c r="B31" s="63" t="s">
        <v>56</v>
      </c>
      <c r="D31" s="74">
        <v>9.947549685614081</v>
      </c>
      <c r="E31" s="75">
        <v>13.476160405789066</v>
      </c>
      <c r="F31" s="75">
        <v>11.0836432662701</v>
      </c>
      <c r="G31" s="75">
        <v>7.365486362656693</v>
      </c>
      <c r="H31" s="74">
        <v>5.33567842749063</v>
      </c>
      <c r="I31" s="74">
        <v>18.19670447723467</v>
      </c>
      <c r="J31" s="75">
        <v>21.01847716153013</v>
      </c>
      <c r="K31" s="75">
        <v>18.071757292160996</v>
      </c>
      <c r="L31" s="75">
        <v>17.339553509973374</v>
      </c>
      <c r="M31" s="74">
        <v>14.628703245421763</v>
      </c>
      <c r="N31" s="74">
        <v>28.144254162848753</v>
      </c>
      <c r="O31" s="75">
        <v>34.494637567319195</v>
      </c>
      <c r="P31" s="75">
        <v>29.155400558431097</v>
      </c>
      <c r="Q31" s="75">
        <v>24.705039872630067</v>
      </c>
      <c r="R31" s="75">
        <v>19.964381672912392</v>
      </c>
      <c r="S31" s="292"/>
    </row>
    <row r="32" spans="2:19" ht="12.75">
      <c r="B32" s="63" t="s">
        <v>57</v>
      </c>
      <c r="D32" s="74">
        <v>6.48289656504689</v>
      </c>
      <c r="E32" s="75">
        <v>8.363058944102491</v>
      </c>
      <c r="F32" s="75">
        <v>6.111602679555146</v>
      </c>
      <c r="G32" s="75">
        <v>5.724186200797006</v>
      </c>
      <c r="H32" s="74">
        <v>5.815999008341797</v>
      </c>
      <c r="I32" s="74">
        <v>19.524181633928816</v>
      </c>
      <c r="J32" s="75">
        <v>25.37001850032199</v>
      </c>
      <c r="K32" s="75">
        <v>17.545693521718956</v>
      </c>
      <c r="L32" s="75">
        <v>18.48933573451639</v>
      </c>
      <c r="M32" s="74">
        <v>17.05336166887806</v>
      </c>
      <c r="N32" s="74">
        <v>26.007078198975705</v>
      </c>
      <c r="O32" s="75">
        <v>33.73307744442448</v>
      </c>
      <c r="P32" s="75">
        <v>23.6572962012741</v>
      </c>
      <c r="Q32" s="75">
        <v>24.2135219353134</v>
      </c>
      <c r="R32" s="75">
        <v>22.86936067721986</v>
      </c>
      <c r="S32" s="292"/>
    </row>
    <row r="33" spans="2:19" ht="12.75">
      <c r="B33" s="63" t="s">
        <v>58</v>
      </c>
      <c r="D33" s="74">
        <v>13.690930594081188</v>
      </c>
      <c r="E33" s="75">
        <v>11.440237522717721</v>
      </c>
      <c r="F33" s="75">
        <v>15.57447935427095</v>
      </c>
      <c r="G33" s="75">
        <v>14.360758493885575</v>
      </c>
      <c r="H33" s="74">
        <v>12.805894977278658</v>
      </c>
      <c r="I33" s="74">
        <v>24.813017649441957</v>
      </c>
      <c r="J33" s="75">
        <v>26.358083580062537</v>
      </c>
      <c r="K33" s="75">
        <v>26.267432778532218</v>
      </c>
      <c r="L33" s="75">
        <v>24.64065907246026</v>
      </c>
      <c r="M33" s="74">
        <v>21.301523640197644</v>
      </c>
      <c r="N33" s="74">
        <v>38.50394824352314</v>
      </c>
      <c r="O33" s="75">
        <v>37.79832110278026</v>
      </c>
      <c r="P33" s="75">
        <v>41.84191213280317</v>
      </c>
      <c r="Q33" s="75">
        <v>39.001417566345836</v>
      </c>
      <c r="R33" s="75">
        <v>34.1074186174763</v>
      </c>
      <c r="S33" s="292"/>
    </row>
    <row r="34" spans="2:19" ht="12.75">
      <c r="B34" s="63" t="s">
        <v>59</v>
      </c>
      <c r="D34" s="74" t="s">
        <v>146</v>
      </c>
      <c r="E34" s="75" t="s">
        <v>147</v>
      </c>
      <c r="F34" s="75" t="s">
        <v>148</v>
      </c>
      <c r="G34" s="75" t="s">
        <v>149</v>
      </c>
      <c r="H34" s="74" t="s">
        <v>150</v>
      </c>
      <c r="I34" s="74">
        <v>11.971056439942112</v>
      </c>
      <c r="J34" s="75">
        <v>14.331404203472434</v>
      </c>
      <c r="K34" s="75">
        <v>10.898468976631749</v>
      </c>
      <c r="L34" s="75">
        <v>10.641754670999187</v>
      </c>
      <c r="M34" s="74">
        <v>9.405458089668615</v>
      </c>
      <c r="N34" s="74">
        <v>11.971056439942112</v>
      </c>
      <c r="O34" s="75">
        <v>14.331404203472434</v>
      </c>
      <c r="P34" s="75">
        <v>10.898468976631749</v>
      </c>
      <c r="Q34" s="75">
        <v>10.641754670999187</v>
      </c>
      <c r="R34" s="75">
        <v>9.405458089668615</v>
      </c>
      <c r="S34" s="292"/>
    </row>
    <row r="35" spans="2:19" ht="12.75">
      <c r="B35" s="63" t="s">
        <v>60</v>
      </c>
      <c r="D35" s="74">
        <v>8.259644985917337</v>
      </c>
      <c r="E35" s="75">
        <v>7.823691460055096</v>
      </c>
      <c r="F35" s="75">
        <v>8.679678530424798</v>
      </c>
      <c r="G35" s="75">
        <v>8.768705697033342</v>
      </c>
      <c r="H35" s="74">
        <v>7.658959537572255</v>
      </c>
      <c r="I35" s="74">
        <v>22.178555053383114</v>
      </c>
      <c r="J35" s="75">
        <v>27.741046831955924</v>
      </c>
      <c r="K35" s="75">
        <v>22.411021814006887</v>
      </c>
      <c r="L35" s="75">
        <v>20.819112627986346</v>
      </c>
      <c r="M35" s="74">
        <v>17.45664739884393</v>
      </c>
      <c r="N35" s="74">
        <v>30.43820003930045</v>
      </c>
      <c r="O35" s="75">
        <v>35.56473829201102</v>
      </c>
      <c r="P35" s="75">
        <v>31.090700344431685</v>
      </c>
      <c r="Q35" s="75">
        <v>29.58781832501969</v>
      </c>
      <c r="R35" s="75">
        <v>25.115606936416185</v>
      </c>
      <c r="S35" s="292"/>
    </row>
    <row r="36" spans="2:19" ht="12.75">
      <c r="B36" s="63" t="s">
        <v>61</v>
      </c>
      <c r="D36" s="74">
        <v>4.659668742403967</v>
      </c>
      <c r="E36" s="75">
        <v>4.59851674726276</v>
      </c>
      <c r="F36" s="75">
        <v>4.872246476516234</v>
      </c>
      <c r="G36" s="75">
        <v>5.047146228568701</v>
      </c>
      <c r="H36" s="74">
        <v>3.889507697462892</v>
      </c>
      <c r="I36" s="74">
        <v>33.681273905713375</v>
      </c>
      <c r="J36" s="75">
        <v>31.052187049293156</v>
      </c>
      <c r="K36" s="75">
        <v>33.460857706002216</v>
      </c>
      <c r="L36" s="75">
        <v>34.32807076622421</v>
      </c>
      <c r="M36" s="74">
        <v>36.5901071193543</v>
      </c>
      <c r="N36" s="74">
        <v>38.34094264811734</v>
      </c>
      <c r="O36" s="75">
        <v>35.650703796555916</v>
      </c>
      <c r="P36" s="75">
        <v>38.33310418251845</v>
      </c>
      <c r="Q36" s="75">
        <v>39.37521699479291</v>
      </c>
      <c r="R36" s="75">
        <v>40.47961481681719</v>
      </c>
      <c r="S36" s="292"/>
    </row>
    <row r="37" spans="4:19" ht="12.75">
      <c r="D37" s="74"/>
      <c r="E37" s="75"/>
      <c r="F37" s="75"/>
      <c r="G37" s="75"/>
      <c r="H37" s="74"/>
      <c r="I37" s="76"/>
      <c r="J37" s="77"/>
      <c r="K37" s="75"/>
      <c r="L37" s="75"/>
      <c r="M37" s="74"/>
      <c r="N37" s="78"/>
      <c r="O37" s="79"/>
      <c r="P37" s="80"/>
      <c r="Q37" s="80"/>
      <c r="R37" s="79"/>
      <c r="S37" s="292"/>
    </row>
    <row r="38" spans="1:19" ht="12.75">
      <c r="A38" s="81"/>
      <c r="B38" s="82" t="s">
        <v>24</v>
      </c>
      <c r="C38" s="82"/>
      <c r="D38" s="83">
        <f>AVERAGE(D7:D36)</f>
        <v>7.594607535991726</v>
      </c>
      <c r="E38" s="84">
        <f aca="true" t="shared" si="0" ref="E38:R38">AVERAGE(E7:E36)</f>
        <v>8.477068422000933</v>
      </c>
      <c r="F38" s="84">
        <f t="shared" si="0"/>
        <v>8.09703154503173</v>
      </c>
      <c r="G38" s="84">
        <f t="shared" si="0"/>
        <v>7.102852592487235</v>
      </c>
      <c r="H38" s="83">
        <f t="shared" si="0"/>
        <v>6.155040966816898</v>
      </c>
      <c r="I38" s="83">
        <f t="shared" si="0"/>
        <v>19.939105541599403</v>
      </c>
      <c r="J38" s="84">
        <f t="shared" si="0"/>
        <v>22.575855125996668</v>
      </c>
      <c r="K38" s="84">
        <f t="shared" si="0"/>
        <v>20.749676856865996</v>
      </c>
      <c r="L38" s="84">
        <f t="shared" si="0"/>
        <v>18.720126378382428</v>
      </c>
      <c r="M38" s="83">
        <f t="shared" si="0"/>
        <v>16.815339129242325</v>
      </c>
      <c r="N38" s="83">
        <f t="shared" si="0"/>
        <v>26.518661581613074</v>
      </c>
      <c r="O38" s="84">
        <f t="shared" si="0"/>
        <v>29.922647758397485</v>
      </c>
      <c r="P38" s="84">
        <f t="shared" si="0"/>
        <v>27.767104195893484</v>
      </c>
      <c r="Q38" s="84">
        <f t="shared" si="0"/>
        <v>24.87226934034796</v>
      </c>
      <c r="R38" s="84">
        <f t="shared" si="0"/>
        <v>22.149707967150302</v>
      </c>
      <c r="S38" s="292"/>
    </row>
    <row r="39" spans="1:19" ht="12.75">
      <c r="A39" s="81"/>
      <c r="B39" s="82" t="s">
        <v>75</v>
      </c>
      <c r="C39" s="82"/>
      <c r="D39" s="83">
        <f>AVERAGE(D8,D9,D11,D12,D13,D14,D15,D16,D17,D19,D20,D23,D25,D28,D29,D30,D31,D32,D35)</f>
        <v>7.233790225786424</v>
      </c>
      <c r="E39" s="84">
        <f aca="true" t="shared" si="1" ref="E39:R39">AVERAGE(E8,E9,E11,E12,E13,E14,E15,E16,E17,E19,E20,E23,E25,E28,E29,E30,E31,E32,E35)</f>
        <v>7.837076673438532</v>
      </c>
      <c r="F39" s="84">
        <f t="shared" si="1"/>
        <v>7.77669399883063</v>
      </c>
      <c r="G39" s="84">
        <f t="shared" si="1"/>
        <v>6.758247694877078</v>
      </c>
      <c r="H39" s="83">
        <f t="shared" si="1"/>
        <v>6.096609718742147</v>
      </c>
      <c r="I39" s="83">
        <f t="shared" si="1"/>
        <v>17.329976804100383</v>
      </c>
      <c r="J39" s="84">
        <f t="shared" si="1"/>
        <v>20.078604601847573</v>
      </c>
      <c r="K39" s="84">
        <f t="shared" si="1"/>
        <v>17.545248405332252</v>
      </c>
      <c r="L39" s="84">
        <f t="shared" si="1"/>
        <v>16.14346758809084</v>
      </c>
      <c r="M39" s="83">
        <f t="shared" si="1"/>
        <v>14.986948372626221</v>
      </c>
      <c r="N39" s="83">
        <f t="shared" si="1"/>
        <v>23.421589625815262</v>
      </c>
      <c r="O39" s="84">
        <f t="shared" si="1"/>
        <v>26.678248116322123</v>
      </c>
      <c r="P39" s="84">
        <f t="shared" si="1"/>
        <v>24.094043351715936</v>
      </c>
      <c r="Q39" s="84">
        <f t="shared" si="1"/>
        <v>21.834623541671537</v>
      </c>
      <c r="R39" s="84">
        <f t="shared" si="1"/>
        <v>20.120935504198552</v>
      </c>
      <c r="S39" s="292"/>
    </row>
    <row r="40" spans="1:18" ht="12.75">
      <c r="A40" s="81"/>
      <c r="B40" s="82"/>
      <c r="C40" s="82"/>
      <c r="D40" s="83"/>
      <c r="E40" s="84"/>
      <c r="F40" s="84"/>
      <c r="G40" s="84"/>
      <c r="H40" s="83"/>
      <c r="I40" s="85"/>
      <c r="J40" s="84"/>
      <c r="K40" s="84"/>
      <c r="L40" s="84"/>
      <c r="M40" s="83"/>
      <c r="N40" s="85"/>
      <c r="O40" s="84"/>
      <c r="P40" s="84"/>
      <c r="Q40" s="84"/>
      <c r="R40" s="84"/>
    </row>
    <row r="41" spans="1:18" ht="12.75">
      <c r="A41" s="368" t="s">
        <v>179</v>
      </c>
      <c r="B41" s="63" t="s">
        <v>190</v>
      </c>
      <c r="D41" s="74" t="s">
        <v>151</v>
      </c>
      <c r="E41" s="75" t="s">
        <v>152</v>
      </c>
      <c r="F41" s="75" t="s">
        <v>143</v>
      </c>
      <c r="G41" s="75" t="s">
        <v>153</v>
      </c>
      <c r="H41" s="74" t="s">
        <v>100</v>
      </c>
      <c r="I41" s="74">
        <v>7.355701279978683</v>
      </c>
      <c r="J41" s="75">
        <v>6.6743886796625045</v>
      </c>
      <c r="K41" s="75">
        <v>7.8916707601026035</v>
      </c>
      <c r="L41" s="75">
        <v>9.27061858915159</v>
      </c>
      <c r="M41" s="74">
        <v>4.829927746245692</v>
      </c>
      <c r="N41" s="74">
        <v>7.355701279978683</v>
      </c>
      <c r="O41" s="75">
        <v>6.6743886796625045</v>
      </c>
      <c r="P41" s="75">
        <v>7.8916707601026035</v>
      </c>
      <c r="Q41" s="75">
        <v>9.27061858915159</v>
      </c>
      <c r="R41" s="75">
        <v>4.829927746245692</v>
      </c>
    </row>
    <row r="42" spans="1:18" ht="12.75">
      <c r="A42" s="368"/>
      <c r="B42" s="63" t="s">
        <v>225</v>
      </c>
      <c r="D42" s="74">
        <v>2.4674071468403134</v>
      </c>
      <c r="E42" s="75">
        <v>3.479978138094371</v>
      </c>
      <c r="F42" s="75">
        <v>2.869722039069374</v>
      </c>
      <c r="G42" s="75">
        <v>1.8205685554476043</v>
      </c>
      <c r="H42" s="74">
        <v>1.073337454807256</v>
      </c>
      <c r="I42" s="74">
        <v>11.255680400521923</v>
      </c>
      <c r="J42" s="75">
        <v>14.451205441185403</v>
      </c>
      <c r="K42" s="75">
        <v>9.909781587357017</v>
      </c>
      <c r="L42" s="75">
        <v>10.43824548114238</v>
      </c>
      <c r="M42" s="74">
        <v>9.565993144788944</v>
      </c>
      <c r="N42" s="74">
        <v>13.723087547362237</v>
      </c>
      <c r="O42" s="75">
        <v>17.93118357927977</v>
      </c>
      <c r="P42" s="75">
        <v>12.779503626426392</v>
      </c>
      <c r="Q42" s="75">
        <v>12.258814036589984</v>
      </c>
      <c r="R42" s="75">
        <v>10.6393305995962</v>
      </c>
    </row>
    <row r="43" spans="1:18" ht="12.75">
      <c r="A43" s="368"/>
      <c r="B43" s="63" t="s">
        <v>62</v>
      </c>
      <c r="D43" s="74">
        <v>7.793171892915927</v>
      </c>
      <c r="E43" s="75">
        <v>7.94301975724427</v>
      </c>
      <c r="F43" s="75">
        <v>7.406987137355804</v>
      </c>
      <c r="G43" s="75">
        <v>9.804139669497692</v>
      </c>
      <c r="H43" s="74">
        <v>5.320044490086005</v>
      </c>
      <c r="I43" s="74">
        <v>19.433396863275775</v>
      </c>
      <c r="J43" s="75">
        <v>20.397024357690615</v>
      </c>
      <c r="K43" s="75">
        <v>18.574924176164025</v>
      </c>
      <c r="L43" s="75">
        <v>19.83631870406011</v>
      </c>
      <c r="M43" s="74">
        <v>18.726318656718753</v>
      </c>
      <c r="N43" s="74">
        <v>27.226568756191703</v>
      </c>
      <c r="O43" s="75">
        <v>28.340044114934884</v>
      </c>
      <c r="P43" s="75">
        <v>25.98191131351983</v>
      </c>
      <c r="Q43" s="75">
        <v>29.6404583735578</v>
      </c>
      <c r="R43" s="75">
        <v>24.046363146804758</v>
      </c>
    </row>
    <row r="44" spans="1:18" ht="12.75">
      <c r="A44" s="368"/>
      <c r="B44" s="63" t="s">
        <v>63</v>
      </c>
      <c r="D44" s="74">
        <v>14.03990764746095</v>
      </c>
      <c r="E44" s="75">
        <v>13.335868428557845</v>
      </c>
      <c r="F44" s="75">
        <v>14.62458438787157</v>
      </c>
      <c r="G44" s="75">
        <v>14.97155348785068</v>
      </c>
      <c r="H44" s="74">
        <v>13.293051359516618</v>
      </c>
      <c r="I44" s="74">
        <v>29.2322872731494</v>
      </c>
      <c r="J44" s="75">
        <v>31.799600722502134</v>
      </c>
      <c r="K44" s="75">
        <v>28.365837923676246</v>
      </c>
      <c r="L44" s="75">
        <v>26.83501022953393</v>
      </c>
      <c r="M44" s="74">
        <v>28.682024169184288</v>
      </c>
      <c r="N44" s="74">
        <v>43.272194920610346</v>
      </c>
      <c r="O44" s="75">
        <v>45.13546915105998</v>
      </c>
      <c r="P44" s="75">
        <v>42.99042231154782</v>
      </c>
      <c r="Q44" s="75">
        <v>41.806563717384606</v>
      </c>
      <c r="R44" s="75">
        <v>41.975075528700906</v>
      </c>
    </row>
    <row r="45" spans="1:18" ht="12.75">
      <c r="A45" s="368"/>
      <c r="B45" s="63" t="s">
        <v>192</v>
      </c>
      <c r="D45" s="74">
        <v>30.03791836005157</v>
      </c>
      <c r="E45" s="75">
        <v>31.42381362701801</v>
      </c>
      <c r="F45" s="75">
        <v>32.8435897067199</v>
      </c>
      <c r="G45" s="75">
        <v>29.20921934514697</v>
      </c>
      <c r="H45" s="74">
        <v>23.467416690463054</v>
      </c>
      <c r="I45" s="74">
        <v>19.39</v>
      </c>
      <c r="J45" s="75">
        <v>18.74681122385945</v>
      </c>
      <c r="K45" s="75">
        <v>19.413532613849465</v>
      </c>
      <c r="L45" s="75">
        <v>19.974260762129102</v>
      </c>
      <c r="M45" s="74">
        <v>20.837148547725004</v>
      </c>
      <c r="N45" s="74">
        <v>49.63662582159467</v>
      </c>
      <c r="O45" s="75">
        <v>49.11</v>
      </c>
      <c r="P45" s="75">
        <v>52.25712232056936</v>
      </c>
      <c r="Q45" s="75">
        <v>49.183480107276075</v>
      </c>
      <c r="R45" s="75">
        <v>44.30456523818806</v>
      </c>
    </row>
    <row r="46" spans="1:18" ht="12.75">
      <c r="A46" s="368"/>
      <c r="B46" s="98" t="s">
        <v>64</v>
      </c>
      <c r="C46" s="98"/>
      <c r="D46" s="96">
        <v>8.746260228044509</v>
      </c>
      <c r="E46" s="97">
        <v>9.19634872993528</v>
      </c>
      <c r="F46" s="97">
        <v>8.477983467241478</v>
      </c>
      <c r="G46" s="97">
        <v>8.68430131795486</v>
      </c>
      <c r="H46" s="96">
        <v>8.60401784749219</v>
      </c>
      <c r="I46" s="96">
        <v>9.632458916757521</v>
      </c>
      <c r="J46" s="97">
        <v>9.90352462859939</v>
      </c>
      <c r="K46" s="97">
        <v>10.407973014544849</v>
      </c>
      <c r="L46" s="97">
        <v>9.24122974101633</v>
      </c>
      <c r="M46" s="96">
        <v>8.79029701451412</v>
      </c>
      <c r="N46" s="96">
        <v>18.37871914480203</v>
      </c>
      <c r="O46" s="97">
        <v>19.099873358534673</v>
      </c>
      <c r="P46" s="97">
        <v>18.885956481786327</v>
      </c>
      <c r="Q46" s="97">
        <v>17.92553105897119</v>
      </c>
      <c r="R46" s="97">
        <v>17.39431486200631</v>
      </c>
    </row>
    <row r="47" spans="1:18" ht="12.75">
      <c r="A47" s="86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</row>
    <row r="48" spans="2:18" ht="48.75" customHeight="1">
      <c r="B48" s="369" t="s">
        <v>229</v>
      </c>
      <c r="C48" s="369"/>
      <c r="D48" s="345"/>
      <c r="E48" s="345"/>
      <c r="F48" s="345"/>
      <c r="G48" s="345"/>
      <c r="H48" s="345"/>
      <c r="I48" s="345"/>
      <c r="J48" s="345"/>
      <c r="K48" s="345"/>
      <c r="L48" s="345"/>
      <c r="M48" s="345"/>
      <c r="N48" s="89"/>
      <c r="O48" s="89"/>
      <c r="P48" s="89"/>
      <c r="Q48" s="89"/>
      <c r="R48" s="89"/>
    </row>
    <row r="49" spans="2:16" ht="12.75">
      <c r="B49" s="90" t="s">
        <v>27</v>
      </c>
      <c r="C49" s="90"/>
      <c r="P49" s="91"/>
    </row>
    <row r="50" spans="2:13" ht="12.75">
      <c r="B50" s="192"/>
      <c r="C50" s="192"/>
      <c r="D50" s="192"/>
      <c r="E50" s="192"/>
      <c r="F50" s="192"/>
      <c r="G50" s="192"/>
      <c r="H50" s="192"/>
      <c r="I50" s="192"/>
      <c r="J50" s="192"/>
      <c r="K50" s="192"/>
      <c r="L50" s="192"/>
      <c r="M50" s="192"/>
    </row>
    <row r="51" spans="1:18" s="193" customFormat="1" ht="12.75">
      <c r="A51" s="199"/>
      <c r="B51" s="196" t="s">
        <v>106</v>
      </c>
      <c r="C51" s="196"/>
      <c r="D51" s="197">
        <f>COUNT(D7:D36)</f>
        <v>26</v>
      </c>
      <c r="E51" s="197">
        <f aca="true" t="shared" si="2" ref="E51:R51">COUNT(E7:E36)</f>
        <v>26</v>
      </c>
      <c r="F51" s="197">
        <f t="shared" si="2"/>
        <v>26</v>
      </c>
      <c r="G51" s="197">
        <f t="shared" si="2"/>
        <v>26</v>
      </c>
      <c r="H51" s="197">
        <f t="shared" si="2"/>
        <v>26</v>
      </c>
      <c r="I51" s="197">
        <f t="shared" si="2"/>
        <v>30</v>
      </c>
      <c r="J51" s="197">
        <f t="shared" si="2"/>
        <v>30</v>
      </c>
      <c r="K51" s="197">
        <f t="shared" si="2"/>
        <v>30</v>
      </c>
      <c r="L51" s="197">
        <f t="shared" si="2"/>
        <v>30</v>
      </c>
      <c r="M51" s="197">
        <f t="shared" si="2"/>
        <v>30</v>
      </c>
      <c r="N51" s="197">
        <f t="shared" si="2"/>
        <v>30</v>
      </c>
      <c r="O51" s="197">
        <f t="shared" si="2"/>
        <v>30</v>
      </c>
      <c r="P51" s="197">
        <f t="shared" si="2"/>
        <v>30</v>
      </c>
      <c r="Q51" s="197">
        <f t="shared" si="2"/>
        <v>30</v>
      </c>
      <c r="R51" s="197">
        <f t="shared" si="2"/>
        <v>30</v>
      </c>
    </row>
    <row r="52" spans="1:18" s="193" customFormat="1" ht="12.75">
      <c r="A52" s="199"/>
      <c r="B52" s="196" t="s">
        <v>107</v>
      </c>
      <c r="C52" s="196"/>
      <c r="D52" s="197">
        <f>COUNT(D8,D9,D11,D12,D13,D14,D15,D16,D17,D19,D20,D23,D25,D28,D29,D30,D31,D32,D35)</f>
        <v>16</v>
      </c>
      <c r="E52" s="197">
        <f aca="true" t="shared" si="3" ref="E52:R52">COUNT(E8,E9,E11,E12,E13,E14,E15,E16,E17,E19,E20,E23,E25,E28,E29,E30,E31,E32,E35)</f>
        <v>16</v>
      </c>
      <c r="F52" s="197">
        <f t="shared" si="3"/>
        <v>16</v>
      </c>
      <c r="G52" s="197">
        <f t="shared" si="3"/>
        <v>16</v>
      </c>
      <c r="H52" s="197">
        <f t="shared" si="3"/>
        <v>16</v>
      </c>
      <c r="I52" s="197">
        <f t="shared" si="3"/>
        <v>19</v>
      </c>
      <c r="J52" s="197">
        <f t="shared" si="3"/>
        <v>19</v>
      </c>
      <c r="K52" s="197">
        <f t="shared" si="3"/>
        <v>19</v>
      </c>
      <c r="L52" s="197">
        <f t="shared" si="3"/>
        <v>19</v>
      </c>
      <c r="M52" s="197">
        <f t="shared" si="3"/>
        <v>19</v>
      </c>
      <c r="N52" s="197">
        <f t="shared" si="3"/>
        <v>19</v>
      </c>
      <c r="O52" s="197">
        <f t="shared" si="3"/>
        <v>19</v>
      </c>
      <c r="P52" s="197">
        <f t="shared" si="3"/>
        <v>19</v>
      </c>
      <c r="Q52" s="197">
        <f t="shared" si="3"/>
        <v>19</v>
      </c>
      <c r="R52" s="197">
        <f t="shared" si="3"/>
        <v>19</v>
      </c>
    </row>
  </sheetData>
  <sheetProtection/>
  <mergeCells count="7">
    <mergeCell ref="A7:A15"/>
    <mergeCell ref="A41:A46"/>
    <mergeCell ref="B48:M48"/>
    <mergeCell ref="B1:M1"/>
    <mergeCell ref="D3:H3"/>
    <mergeCell ref="I3:M3"/>
    <mergeCell ref="N3:R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logez_K</dc:creator>
  <cp:keywords/>
  <dc:description/>
  <cp:lastModifiedBy>bruno</cp:lastModifiedBy>
  <cp:lastPrinted>2008-07-28T08:50:43Z</cp:lastPrinted>
  <dcterms:created xsi:type="dcterms:W3CDTF">2008-02-28T18:20:24Z</dcterms:created>
  <dcterms:modified xsi:type="dcterms:W3CDTF">2008-09-11T08:37:43Z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untries">
    <vt:lpwstr>42</vt:lpwstr>
  </property>
  <property fmtid="{D5CDD505-2E9C-101B-9397-08002B2CF9AE}" pid="3" name="Indicators">
    <vt:lpwstr>3</vt:lpwstr>
  </property>
  <property fmtid="{D5CDD505-2E9C-101B-9397-08002B2CF9AE}" pid="4" name="ContentType">
    <vt:lpwstr>Document</vt:lpwstr>
  </property>
  <property fmtid="{D5CDD505-2E9C-101B-9397-08002B2CF9AE}" pid="5" name="Language">
    <vt:lpwstr>English</vt:lpwstr>
  </property>
  <property fmtid="{D5CDD505-2E9C-101B-9397-08002B2CF9AE}" pid="6" name="Format">
    <vt:lpwstr>Tables&amp;Charts</vt:lpwstr>
  </property>
</Properties>
</file>